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16"/>
  <workbookPr autoCompressPictures="0"/>
  <bookViews>
    <workbookView xWindow="35620" yWindow="100" windowWidth="24900" windowHeight="42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  <definedName name="_xlnm.Print_Area" localSheetId="0">Feuil1!$A$1:$F$51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1" l="1"/>
  <c r="E45" i="1"/>
  <c r="F43" i="1"/>
  <c r="E42" i="1"/>
  <c r="F37" i="1"/>
  <c r="E36" i="1"/>
  <c r="E11" i="1"/>
  <c r="F22" i="1"/>
  <c r="E22" i="1"/>
  <c r="D32" i="1"/>
  <c r="D27" i="1"/>
  <c r="E10" i="1"/>
  <c r="F5" i="1"/>
  <c r="E4" i="1"/>
  <c r="E3" i="1"/>
  <c r="F17" i="1"/>
  <c r="E17" i="1"/>
  <c r="F9" i="1"/>
</calcChain>
</file>

<file path=xl/sharedStrings.xml><?xml version="1.0" encoding="utf-8"?>
<sst xmlns="http://schemas.openxmlformats.org/spreadsheetml/2006/main" count="134" uniqueCount="80">
  <si>
    <t>Compte</t>
  </si>
  <si>
    <t>N°</t>
  </si>
  <si>
    <t>Débit</t>
  </si>
  <si>
    <t>Crédit</t>
  </si>
  <si>
    <t>Libellé</t>
  </si>
  <si>
    <t>Montant</t>
  </si>
  <si>
    <t>-</t>
  </si>
  <si>
    <t>Poste</t>
  </si>
  <si>
    <t>Banque</t>
  </si>
  <si>
    <t>Véhicules</t>
  </si>
  <si>
    <t xml:space="preserve">TVA r. s/m. </t>
  </si>
  <si>
    <t>amort. Partiel : 100'000/6x 340/360</t>
  </si>
  <si>
    <t>10.11.2012 - &gt; 10.12.2015 : 2a+12m+30j=1110jx100'000/(360x6)</t>
  </si>
  <si>
    <t>TVA due</t>
  </si>
  <si>
    <t>60000 x 8%</t>
  </si>
  <si>
    <t>Prets accordés</t>
  </si>
  <si>
    <t>64800 / 2</t>
  </si>
  <si>
    <t>Produits exceptionnels</t>
  </si>
  <si>
    <t>60000 - 48611.10</t>
  </si>
  <si>
    <t>Charges véhicules</t>
  </si>
  <si>
    <t>Amortissement</t>
  </si>
  <si>
    <t>Cumul d'am. s/ véhicules</t>
  </si>
  <si>
    <t>Cumul d'amortissement s/ informatique</t>
  </si>
  <si>
    <t>56'000 x 30%</t>
  </si>
  <si>
    <t>Créanciers</t>
  </si>
  <si>
    <t>Outillage</t>
  </si>
  <si>
    <t>8000 = 80%, x = 20%</t>
  </si>
  <si>
    <t>Charges d'immeuble</t>
  </si>
  <si>
    <t>90000 = 4% du prix d'achat. 96% = valeur comptable actuelle=2'160'000.- x 4%</t>
  </si>
  <si>
    <t>Cumul d'amortissement s/ immeuble</t>
  </si>
  <si>
    <t>Cumul d'amortissement s/ brevet</t>
  </si>
  <si>
    <t>rien à comptabiliser</t>
  </si>
  <si>
    <t>=</t>
  </si>
  <si>
    <t>après 2 amort. complet</t>
  </si>
  <si>
    <t>(31.12.2013)</t>
  </si>
  <si>
    <t>amort. partiel 2016</t>
  </si>
  <si>
    <t>valeur comptable 15.04.16</t>
  </si>
  <si>
    <t>Ex.2</t>
  </si>
  <si>
    <t>Q1 :</t>
  </si>
  <si>
    <t>Q2 :</t>
  </si>
  <si>
    <t xml:space="preserve">on en sait rien, dépend de la valeur de marché et pas de la valeur comptable. </t>
  </si>
  <si>
    <t>Q3 :</t>
  </si>
  <si>
    <t>après 3 amort. complet</t>
  </si>
  <si>
    <t>Calcul de la valeur comptable de l'ancienne machine</t>
  </si>
  <si>
    <t>amort. partiel 2017</t>
  </si>
  <si>
    <t>valeur comptable 15.04.17</t>
  </si>
  <si>
    <t>solde à payer si 15.04.2017</t>
  </si>
  <si>
    <t>95% x 50'000.-</t>
  </si>
  <si>
    <t>Machine</t>
  </si>
  <si>
    <t>Machines</t>
  </si>
  <si>
    <t>64800 / 2 * 98%</t>
  </si>
  <si>
    <t>Escomptes accordés</t>
  </si>
  <si>
    <t>67900x20%x350/360=</t>
  </si>
  <si>
    <t>67900 - 13202.75 = 54697.20</t>
  </si>
  <si>
    <t>35006.20x20%x105/360</t>
  </si>
  <si>
    <t>35006.20 - 2042.05</t>
  </si>
  <si>
    <t>54697.2 x (1-20%) ^3</t>
  </si>
  <si>
    <t>28004.95x20%x105/360</t>
  </si>
  <si>
    <t>28004.95 - 1633.60</t>
  </si>
  <si>
    <t>totaux pour contrôle</t>
  </si>
  <si>
    <t>64800 / 2 * 2 % / 1.08</t>
  </si>
  <si>
    <t>64800 / 2 * 2 % / 1.08 x 8%</t>
  </si>
  <si>
    <t>(47500 + 350) x 40 x 223 / 360x100</t>
  </si>
  <si>
    <t>20'000 x 45 x 45 / 100 x 360</t>
  </si>
  <si>
    <t>54697.2 x (1-0.2) ^2</t>
  </si>
  <si>
    <t>Cumul d'amort. s/ machines</t>
  </si>
  <si>
    <t>TVA r. s/ invest et ace</t>
  </si>
  <si>
    <t>Cumul d'amort. s/machines</t>
  </si>
  <si>
    <t>(67900-34935.8)x80%x8%</t>
  </si>
  <si>
    <t>solde, 20% valeur comptable</t>
  </si>
  <si>
    <t>Charges exceptionnelles</t>
  </si>
  <si>
    <t>Débiteurs</t>
  </si>
  <si>
    <t xml:space="preserve">J'utilise un compte temporaire pour clairifier le tout. </t>
  </si>
  <si>
    <t>nouvelle machine</t>
  </si>
  <si>
    <t>Prise en compte de la valeur de reprise</t>
  </si>
  <si>
    <t>Solde du compte créanciers : 56900 - 28481.05 = 28418.95</t>
  </si>
  <si>
    <t>solde : 56900 - (80%32964.15)x1.08)</t>
  </si>
  <si>
    <t>voir détails page suivante</t>
  </si>
  <si>
    <t>solde : (56900 x 95%) - 80%26371.35x1.08 =</t>
  </si>
  <si>
    <t xml:space="preserve">mon solde a payer aurait été de CHF 31'270.15 Le rabais n'est pas                                                                                                            assez grand pour compenser la perte de valeur du bien.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</si>
</sst>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2"/>
      <color theme="1"/>
      <name val="Times New Roman"/>
      <family val="2"/>
    </font>
    <font>
      <b/>
      <sz val="12"/>
      <color theme="1"/>
      <name val="Arial Narrow"/>
      <family val="2"/>
    </font>
    <font>
      <sz val="8"/>
      <name val="Times New Roman"/>
      <family val="2"/>
    </font>
    <font>
      <sz val="12"/>
      <color theme="1"/>
      <name val="Times New Roman"/>
      <family val="2"/>
    </font>
    <font>
      <sz val="12"/>
      <color theme="1"/>
      <name val="Arial Narrow"/>
      <family val="2"/>
    </font>
    <font>
      <u/>
      <sz val="12"/>
      <color theme="10"/>
      <name val="Times New Roman"/>
      <family val="2"/>
    </font>
    <font>
      <u/>
      <sz val="12"/>
      <color theme="11"/>
      <name val="Times New Roman"/>
      <family val="2"/>
    </font>
    <font>
      <b/>
      <u/>
      <sz val="12"/>
      <color theme="1"/>
      <name val="Arial Narrow"/>
    </font>
    <font>
      <u/>
      <sz val="12"/>
      <color theme="1"/>
      <name val="Arial Narrow"/>
    </font>
    <font>
      <i/>
      <sz val="12"/>
      <color theme="1"/>
      <name val="Arial Narrow"/>
    </font>
    <font>
      <i/>
      <sz val="8"/>
      <color theme="1"/>
      <name val="Arial Narrow"/>
    </font>
    <font>
      <sz val="8"/>
      <color theme="1"/>
      <name val="Arial Narrow"/>
    </font>
    <font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3" fontId="4" fillId="0" borderId="2" xfId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43" fontId="4" fillId="0" borderId="0" xfId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43" fontId="11" fillId="0" borderId="3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43" fontId="4" fillId="0" borderId="0" xfId="1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</cellXfs>
  <cellStyles count="7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view="pageLayout" topLeftCell="A23" zoomScale="200" workbookViewId="0">
      <selection activeCell="C42" sqref="C42"/>
    </sheetView>
  </sheetViews>
  <sheetFormatPr baseColWidth="10" defaultRowHeight="15" x14ac:dyDescent="0"/>
  <cols>
    <col min="1" max="1" width="4.33203125" style="5" customWidth="1"/>
    <col min="2" max="3" width="17.83203125" style="5" customWidth="1"/>
    <col min="4" max="4" width="22.33203125" style="1" customWidth="1"/>
    <col min="5" max="6" width="12.83203125" style="1" customWidth="1"/>
    <col min="7" max="16384" width="10.83203125" style="1"/>
  </cols>
  <sheetData>
    <row r="1" spans="1:6">
      <c r="A1" s="22" t="s">
        <v>1</v>
      </c>
      <c r="B1" s="22" t="s">
        <v>0</v>
      </c>
      <c r="C1" s="22"/>
      <c r="D1" s="22" t="s">
        <v>4</v>
      </c>
      <c r="E1" s="22" t="s">
        <v>5</v>
      </c>
      <c r="F1" s="22"/>
    </row>
    <row r="2" spans="1:6">
      <c r="A2" s="22"/>
      <c r="B2" s="2" t="s">
        <v>2</v>
      </c>
      <c r="C2" s="2" t="s">
        <v>3</v>
      </c>
      <c r="D2" s="22"/>
      <c r="E2" s="2" t="s">
        <v>2</v>
      </c>
      <c r="F2" s="2" t="s">
        <v>3</v>
      </c>
    </row>
    <row r="3" spans="1:6">
      <c r="A3" s="5">
        <v>1</v>
      </c>
      <c r="B3" s="5" t="s">
        <v>9</v>
      </c>
      <c r="C3" s="5" t="s">
        <v>6</v>
      </c>
      <c r="D3" s="3" t="s">
        <v>47</v>
      </c>
      <c r="E3" s="4">
        <f>50000*0.95</f>
        <v>47500</v>
      </c>
      <c r="F3" s="4" t="s">
        <v>6</v>
      </c>
    </row>
    <row r="4" spans="1:6">
      <c r="B4" s="5" t="s">
        <v>10</v>
      </c>
      <c r="C4" s="5" t="s">
        <v>6</v>
      </c>
      <c r="D4" s="3"/>
      <c r="E4" s="4">
        <f>0.95*4000</f>
        <v>3800</v>
      </c>
      <c r="F4" s="4" t="s">
        <v>6</v>
      </c>
    </row>
    <row r="5" spans="1:6">
      <c r="B5" s="5" t="s">
        <v>6</v>
      </c>
      <c r="C5" s="5" t="s">
        <v>24</v>
      </c>
      <c r="D5" s="3"/>
      <c r="E5" s="4" t="s">
        <v>6</v>
      </c>
      <c r="F5" s="4">
        <f>0.95*54000</f>
        <v>51300</v>
      </c>
    </row>
    <row r="6" spans="1:6">
      <c r="A6" s="5">
        <v>2</v>
      </c>
      <c r="B6" s="5" t="s">
        <v>9</v>
      </c>
      <c r="C6" s="5" t="s">
        <v>8</v>
      </c>
      <c r="E6" s="4">
        <v>350</v>
      </c>
      <c r="F6" s="4">
        <v>350</v>
      </c>
    </row>
    <row r="7" spans="1:6" ht="30">
      <c r="A7" s="5">
        <v>3</v>
      </c>
      <c r="B7" s="5" t="s">
        <v>20</v>
      </c>
      <c r="C7" s="5" t="s">
        <v>48</v>
      </c>
      <c r="D7" s="1" t="s">
        <v>11</v>
      </c>
      <c r="E7" s="4">
        <v>15740.75</v>
      </c>
      <c r="F7" s="4">
        <v>15740.75</v>
      </c>
    </row>
    <row r="8" spans="1:6" ht="45">
      <c r="C8" s="5" t="s">
        <v>49</v>
      </c>
      <c r="D8" s="1" t="s">
        <v>12</v>
      </c>
      <c r="E8" s="4"/>
      <c r="F8" s="4">
        <v>48611.1</v>
      </c>
    </row>
    <row r="9" spans="1:6">
      <c r="C9" s="5" t="s">
        <v>13</v>
      </c>
      <c r="D9" s="1" t="s">
        <v>14</v>
      </c>
      <c r="E9" s="4"/>
      <c r="F9" s="4">
        <f>60000*0.08</f>
        <v>4800</v>
      </c>
    </row>
    <row r="10" spans="1:6">
      <c r="B10" s="5" t="s">
        <v>8</v>
      </c>
      <c r="D10" s="1" t="s">
        <v>50</v>
      </c>
      <c r="E10" s="4">
        <f>32400*0.98</f>
        <v>31752</v>
      </c>
      <c r="F10" s="4"/>
    </row>
    <row r="11" spans="1:6">
      <c r="B11" s="5" t="s">
        <v>51</v>
      </c>
      <c r="D11" s="1" t="s">
        <v>60</v>
      </c>
      <c r="E11" s="4">
        <f>(E13-E10)/1.08</f>
        <v>600</v>
      </c>
      <c r="F11" s="4"/>
    </row>
    <row r="12" spans="1:6">
      <c r="B12" s="5" t="s">
        <v>13</v>
      </c>
      <c r="D12" s="1" t="s">
        <v>61</v>
      </c>
      <c r="E12" s="4">
        <v>48</v>
      </c>
      <c r="F12" s="4"/>
    </row>
    <row r="13" spans="1:6">
      <c r="B13" s="5" t="s">
        <v>15</v>
      </c>
      <c r="D13" s="1" t="s">
        <v>16</v>
      </c>
      <c r="E13" s="4">
        <v>32400</v>
      </c>
      <c r="F13" s="4"/>
    </row>
    <row r="14" spans="1:6">
      <c r="C14" s="5" t="s">
        <v>17</v>
      </c>
      <c r="D14" s="1" t="s">
        <v>18</v>
      </c>
      <c r="E14" s="4"/>
      <c r="F14" s="4">
        <v>11388.9</v>
      </c>
    </row>
    <row r="15" spans="1:6">
      <c r="A15" s="5">
        <v>4</v>
      </c>
      <c r="B15" s="5" t="s">
        <v>19</v>
      </c>
      <c r="C15" s="5" t="s">
        <v>7</v>
      </c>
      <c r="E15" s="4">
        <v>560</v>
      </c>
      <c r="F15" s="4">
        <v>560</v>
      </c>
    </row>
    <row r="16" spans="1:6" ht="30">
      <c r="A16" s="5">
        <v>5</v>
      </c>
      <c r="B16" s="5" t="s">
        <v>20</v>
      </c>
      <c r="C16" s="5" t="s">
        <v>21</v>
      </c>
      <c r="D16" s="1" t="s">
        <v>62</v>
      </c>
      <c r="E16" s="4">
        <v>11856.15</v>
      </c>
      <c r="F16" s="4">
        <v>11856.15</v>
      </c>
    </row>
    <row r="17" spans="1:6" ht="45">
      <c r="A17" s="5">
        <v>6</v>
      </c>
      <c r="B17" s="5" t="s">
        <v>20</v>
      </c>
      <c r="C17" s="5" t="s">
        <v>22</v>
      </c>
      <c r="D17" s="1" t="s">
        <v>23</v>
      </c>
      <c r="E17" s="4">
        <f>56000*0.3</f>
        <v>16800</v>
      </c>
      <c r="F17" s="4">
        <f>56000*0.3</f>
        <v>16800</v>
      </c>
    </row>
    <row r="18" spans="1:6">
      <c r="A18" s="5">
        <v>7</v>
      </c>
      <c r="B18" s="5" t="s">
        <v>20</v>
      </c>
      <c r="C18" s="5" t="s">
        <v>25</v>
      </c>
      <c r="D18" s="1" t="s">
        <v>26</v>
      </c>
      <c r="E18" s="4">
        <v>2000</v>
      </c>
      <c r="F18" s="4">
        <v>2000</v>
      </c>
    </row>
    <row r="19" spans="1:6" ht="45">
      <c r="A19" s="5">
        <v>8</v>
      </c>
      <c r="B19" s="5" t="s">
        <v>27</v>
      </c>
      <c r="C19" s="5" t="s">
        <v>29</v>
      </c>
      <c r="D19" s="1" t="s">
        <v>28</v>
      </c>
      <c r="E19" s="4">
        <v>86400</v>
      </c>
      <c r="F19" s="4">
        <v>86400</v>
      </c>
    </row>
    <row r="20" spans="1:6" ht="45">
      <c r="A20" s="5">
        <v>9</v>
      </c>
      <c r="B20" s="5" t="s">
        <v>20</v>
      </c>
      <c r="C20" s="5" t="s">
        <v>30</v>
      </c>
      <c r="D20" s="1" t="s">
        <v>63</v>
      </c>
      <c r="E20" s="4">
        <v>1000</v>
      </c>
      <c r="F20" s="4">
        <v>1000</v>
      </c>
    </row>
    <row r="21" spans="1:6" s="7" customFormat="1">
      <c r="A21" s="6">
        <v>10</v>
      </c>
      <c r="B21" s="6" t="s">
        <v>31</v>
      </c>
      <c r="C21" s="6"/>
      <c r="E21" s="8"/>
      <c r="F21" s="8"/>
    </row>
    <row r="22" spans="1:6" s="13" customFormat="1">
      <c r="A22" s="12"/>
      <c r="B22" s="12"/>
      <c r="C22" s="12"/>
      <c r="D22" s="20" t="s">
        <v>59</v>
      </c>
      <c r="E22" s="21">
        <f>SUM(E3:E21)</f>
        <v>250806.9</v>
      </c>
      <c r="F22" s="21">
        <f>SUM(F3:F21)</f>
        <v>250806.9</v>
      </c>
    </row>
    <row r="23" spans="1:6" s="10" customFormat="1" ht="18" customHeight="1">
      <c r="A23" s="15" t="s">
        <v>37</v>
      </c>
      <c r="B23" s="24" t="s">
        <v>43</v>
      </c>
      <c r="C23" s="24"/>
      <c r="D23" s="24"/>
      <c r="E23" s="11"/>
      <c r="F23" s="11"/>
    </row>
    <row r="24" spans="1:6" s="10" customFormat="1" ht="18" customHeight="1">
      <c r="A24" s="9"/>
      <c r="B24" s="9" t="s">
        <v>52</v>
      </c>
      <c r="C24" s="16">
        <v>13202.75</v>
      </c>
      <c r="D24" s="23" t="s">
        <v>53</v>
      </c>
      <c r="E24" s="23"/>
      <c r="F24" s="11" t="s">
        <v>34</v>
      </c>
    </row>
    <row r="25" spans="1:6" s="10" customFormat="1" ht="18" customHeight="1">
      <c r="A25" s="9"/>
      <c r="B25" s="9" t="s">
        <v>64</v>
      </c>
      <c r="C25" s="9" t="s">
        <v>32</v>
      </c>
      <c r="D25" s="17">
        <v>35006.199999999997</v>
      </c>
      <c r="E25" s="25" t="s">
        <v>33</v>
      </c>
      <c r="F25" s="25"/>
    </row>
    <row r="26" spans="1:6" s="10" customFormat="1" ht="18" customHeight="1">
      <c r="A26" s="26" t="s">
        <v>54</v>
      </c>
      <c r="B26" s="26"/>
      <c r="C26" s="9" t="s">
        <v>32</v>
      </c>
      <c r="D26" s="17">
        <v>2042.05</v>
      </c>
      <c r="E26" s="25" t="s">
        <v>35</v>
      </c>
      <c r="F26" s="25"/>
    </row>
    <row r="27" spans="1:6" s="10" customFormat="1" ht="18" customHeight="1">
      <c r="A27" s="9"/>
      <c r="B27" s="9" t="s">
        <v>55</v>
      </c>
      <c r="C27" s="9" t="s">
        <v>32</v>
      </c>
      <c r="D27" s="18">
        <f>D25-D26</f>
        <v>32964.149999999994</v>
      </c>
      <c r="E27" s="23" t="s">
        <v>36</v>
      </c>
      <c r="F27" s="23"/>
    </row>
    <row r="28" spans="1:6" s="10" customFormat="1" ht="18" customHeight="1">
      <c r="A28" s="14" t="s">
        <v>38</v>
      </c>
      <c r="B28" s="27" t="s">
        <v>76</v>
      </c>
      <c r="C28" s="27"/>
      <c r="D28" s="19">
        <v>28418.95</v>
      </c>
      <c r="E28" s="35" t="s">
        <v>77</v>
      </c>
      <c r="F28" s="35"/>
    </row>
    <row r="29" spans="1:6" s="10" customFormat="1" ht="18" customHeight="1">
      <c r="A29" s="14" t="s">
        <v>39</v>
      </c>
      <c r="B29" s="27" t="s">
        <v>40</v>
      </c>
      <c r="C29" s="27"/>
      <c r="D29" s="27"/>
      <c r="E29" s="27"/>
      <c r="F29" s="27"/>
    </row>
    <row r="30" spans="1:6" s="10" customFormat="1" ht="18" customHeight="1">
      <c r="A30" s="14" t="s">
        <v>41</v>
      </c>
      <c r="B30" s="9" t="s">
        <v>56</v>
      </c>
      <c r="C30" s="9" t="s">
        <v>32</v>
      </c>
      <c r="D30" s="17">
        <v>28004.95</v>
      </c>
      <c r="E30" s="23" t="s">
        <v>42</v>
      </c>
      <c r="F30" s="23"/>
    </row>
    <row r="31" spans="1:6" s="10" customFormat="1" ht="18" customHeight="1">
      <c r="A31" s="26" t="s">
        <v>57</v>
      </c>
      <c r="B31" s="26"/>
      <c r="C31" s="9" t="s">
        <v>32</v>
      </c>
      <c r="D31" s="17">
        <v>1633.6</v>
      </c>
      <c r="E31" s="23" t="s">
        <v>44</v>
      </c>
      <c r="F31" s="23"/>
    </row>
    <row r="32" spans="1:6" s="10" customFormat="1" ht="18" customHeight="1">
      <c r="A32" s="9"/>
      <c r="B32" s="9" t="s">
        <v>58</v>
      </c>
      <c r="C32" s="9" t="s">
        <v>32</v>
      </c>
      <c r="D32" s="18">
        <f>D30-D31</f>
        <v>26371.350000000002</v>
      </c>
      <c r="E32" s="23" t="s">
        <v>45</v>
      </c>
      <c r="F32" s="23"/>
    </row>
    <row r="33" spans="1:6" s="10" customFormat="1" ht="18" customHeight="1">
      <c r="A33" s="26" t="s">
        <v>78</v>
      </c>
      <c r="B33" s="26"/>
      <c r="C33" s="26"/>
      <c r="D33" s="36">
        <v>31270.15</v>
      </c>
      <c r="E33" s="23" t="s">
        <v>46</v>
      </c>
      <c r="F33" s="23"/>
    </row>
    <row r="34" spans="1:6" s="10" customFormat="1" ht="36" customHeight="1">
      <c r="A34" s="28" t="s">
        <v>79</v>
      </c>
      <c r="B34" s="28"/>
      <c r="C34" s="28"/>
      <c r="D34" s="28"/>
      <c r="E34" s="28"/>
      <c r="F34" s="28"/>
    </row>
    <row r="35" spans="1:6">
      <c r="A35" s="5">
        <v>1</v>
      </c>
      <c r="B35" s="5" t="s">
        <v>48</v>
      </c>
      <c r="C35" s="5" t="s">
        <v>6</v>
      </c>
      <c r="D35" s="29">
        <v>41284</v>
      </c>
      <c r="E35" s="1">
        <v>67900</v>
      </c>
      <c r="F35" s="1" t="s">
        <v>6</v>
      </c>
    </row>
    <row r="36" spans="1:6">
      <c r="B36" s="5" t="s">
        <v>66</v>
      </c>
      <c r="C36" s="5" t="s">
        <v>6</v>
      </c>
      <c r="E36" s="1">
        <f>E35*0.08</f>
        <v>5432</v>
      </c>
      <c r="F36" s="1" t="s">
        <v>6</v>
      </c>
    </row>
    <row r="37" spans="1:6">
      <c r="B37" s="5" t="s">
        <v>6</v>
      </c>
      <c r="C37" s="5" t="s">
        <v>8</v>
      </c>
      <c r="E37" s="1" t="s">
        <v>6</v>
      </c>
      <c r="F37" s="1">
        <f>E35+E36</f>
        <v>73332</v>
      </c>
    </row>
    <row r="38" spans="1:6" ht="30">
      <c r="A38" s="5">
        <v>2</v>
      </c>
      <c r="B38" s="5" t="s">
        <v>20</v>
      </c>
      <c r="C38" s="5" t="s">
        <v>65</v>
      </c>
      <c r="D38" s="29">
        <v>41639</v>
      </c>
      <c r="E38" s="1">
        <v>13202.75</v>
      </c>
      <c r="F38" s="1">
        <v>13202.75</v>
      </c>
    </row>
    <row r="39" spans="1:6" ht="30">
      <c r="A39" s="5">
        <v>3</v>
      </c>
      <c r="B39" s="5" t="s">
        <v>20</v>
      </c>
      <c r="C39" s="5" t="s">
        <v>65</v>
      </c>
      <c r="D39" s="29">
        <v>42004</v>
      </c>
      <c r="E39" s="1">
        <v>10939.45</v>
      </c>
      <c r="F39" s="1">
        <v>10939.45</v>
      </c>
    </row>
    <row r="40" spans="1:6" ht="30">
      <c r="A40" s="5">
        <v>4</v>
      </c>
      <c r="B40" s="5" t="s">
        <v>20</v>
      </c>
      <c r="C40" s="5" t="s">
        <v>65</v>
      </c>
      <c r="D40" s="29">
        <v>42369</v>
      </c>
      <c r="E40" s="1">
        <v>8751.5499999999993</v>
      </c>
      <c r="F40" s="1">
        <v>8751.5499999999993</v>
      </c>
    </row>
    <row r="41" spans="1:6" ht="30">
      <c r="A41" s="5">
        <v>5</v>
      </c>
      <c r="B41" s="30" t="s">
        <v>20</v>
      </c>
      <c r="C41" s="31" t="s">
        <v>65</v>
      </c>
      <c r="D41" s="29">
        <v>42475</v>
      </c>
      <c r="E41" s="1">
        <v>2042.05</v>
      </c>
      <c r="F41" s="1">
        <v>2042.05</v>
      </c>
    </row>
    <row r="42" spans="1:6" ht="30">
      <c r="A42" s="5">
        <v>6</v>
      </c>
      <c r="B42" s="5" t="s">
        <v>67</v>
      </c>
      <c r="C42" s="5" t="s">
        <v>6</v>
      </c>
      <c r="E42" s="1">
        <f>F38+F39+F40+F41</f>
        <v>34935.800000000003</v>
      </c>
      <c r="F42" s="1" t="s">
        <v>6</v>
      </c>
    </row>
    <row r="43" spans="1:6">
      <c r="B43" s="5" t="s">
        <v>6</v>
      </c>
      <c r="C43" s="5" t="s">
        <v>48</v>
      </c>
      <c r="E43" s="1" t="s">
        <v>6</v>
      </c>
      <c r="F43" s="1">
        <f>E35</f>
        <v>67900</v>
      </c>
    </row>
    <row r="44" spans="1:6">
      <c r="B44" s="5" t="s">
        <v>6</v>
      </c>
      <c r="C44" s="5" t="s">
        <v>13</v>
      </c>
      <c r="D44" s="1" t="s">
        <v>68</v>
      </c>
      <c r="E44" s="1" t="s">
        <v>6</v>
      </c>
      <c r="F44" s="1">
        <v>2109.6999999999998</v>
      </c>
    </row>
    <row r="45" spans="1:6" ht="45">
      <c r="B45" s="5" t="s">
        <v>71</v>
      </c>
      <c r="C45" s="5" t="s">
        <v>6</v>
      </c>
      <c r="D45" s="1" t="s">
        <v>72</v>
      </c>
      <c r="E45" s="1">
        <f>26371.35+F44</f>
        <v>28481.05</v>
      </c>
      <c r="F45" s="1" t="s">
        <v>6</v>
      </c>
    </row>
    <row r="46" spans="1:6" ht="30">
      <c r="B46" s="5" t="s">
        <v>70</v>
      </c>
      <c r="C46" s="5" t="s">
        <v>6</v>
      </c>
      <c r="D46" s="1" t="s">
        <v>69</v>
      </c>
      <c r="E46" s="1">
        <v>6592.85</v>
      </c>
      <c r="F46" s="1" t="s">
        <v>6</v>
      </c>
    </row>
    <row r="47" spans="1:6">
      <c r="B47" s="5" t="s">
        <v>48</v>
      </c>
      <c r="D47" s="1" t="s">
        <v>73</v>
      </c>
      <c r="E47" s="1">
        <v>52685.2</v>
      </c>
      <c r="F47" s="1" t="s">
        <v>6</v>
      </c>
    </row>
    <row r="48" spans="1:6">
      <c r="B48" s="5" t="s">
        <v>66</v>
      </c>
      <c r="E48" s="1">
        <f>F49-E47</f>
        <v>4214.8000000000029</v>
      </c>
      <c r="F48" s="1" t="s">
        <v>6</v>
      </c>
    </row>
    <row r="49" spans="2:6">
      <c r="C49" s="5" t="s">
        <v>24</v>
      </c>
      <c r="E49" s="1" t="s">
        <v>6</v>
      </c>
      <c r="F49" s="1">
        <v>56900</v>
      </c>
    </row>
    <row r="50" spans="2:6" ht="30">
      <c r="B50" s="5" t="s">
        <v>24</v>
      </c>
      <c r="C50" s="5" t="s">
        <v>71</v>
      </c>
      <c r="D50" s="1" t="s">
        <v>74</v>
      </c>
      <c r="E50" s="1">
        <v>28481.05</v>
      </c>
      <c r="F50" s="1">
        <v>28481.05</v>
      </c>
    </row>
    <row r="51" spans="2:6">
      <c r="B51" s="32" t="s">
        <v>75</v>
      </c>
      <c r="C51" s="33"/>
      <c r="D51" s="33"/>
      <c r="E51" s="33"/>
      <c r="F51" s="34"/>
    </row>
  </sheetData>
  <mergeCells count="21">
    <mergeCell ref="B51:F51"/>
    <mergeCell ref="E28:F28"/>
    <mergeCell ref="E32:F32"/>
    <mergeCell ref="A33:C33"/>
    <mergeCell ref="E33:F33"/>
    <mergeCell ref="A34:F34"/>
    <mergeCell ref="B29:F29"/>
    <mergeCell ref="E30:F30"/>
    <mergeCell ref="A31:B31"/>
    <mergeCell ref="E31:F31"/>
    <mergeCell ref="E25:F25"/>
    <mergeCell ref="A26:B26"/>
    <mergeCell ref="E26:F26"/>
    <mergeCell ref="E27:F27"/>
    <mergeCell ref="B28:C28"/>
    <mergeCell ref="B1:C1"/>
    <mergeCell ref="D1:D2"/>
    <mergeCell ref="A1:A2"/>
    <mergeCell ref="E1:F1"/>
    <mergeCell ref="D24:E24"/>
    <mergeCell ref="B23:D23"/>
  </mergeCells>
  <phoneticPr fontId="2" type="noConversion"/>
  <printOptions horizontalCentered="1" verticalCentered="1"/>
  <pageMargins left="0.24000000000000002" right="0.24000000000000002" top="0.75000000000000011" bottom="0.75000000000000011" header="0.31" footer="0.31"/>
  <pageSetup paperSize="9" orientation="portrait"/>
  <headerFooter>
    <oddHeader>&amp;L&amp;"Arial Narrow,Normal"AAMT - correction</oddHeader>
    <oddFooter>&amp;L&amp;"Times New Roman,Italique"(C) Yannick BRAVO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Migros GENEVE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internetecba internetecba</dc:creator>
  <cp:lastModifiedBy>Yannick Bravo</cp:lastModifiedBy>
  <cp:lastPrinted>2016-11-02T06:39:59Z</cp:lastPrinted>
  <dcterms:created xsi:type="dcterms:W3CDTF">2013-11-25T16:26:59Z</dcterms:created>
  <dcterms:modified xsi:type="dcterms:W3CDTF">2016-11-02T06:40:09Z</dcterms:modified>
</cp:coreProperties>
</file>