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9005"/>
  <workbookPr autoCompressPictures="0"/>
  <mc:AlternateContent xmlns:mc="http://schemas.openxmlformats.org/markup-compatibility/2006">
    <mc:Choice Requires="x15">
      <x15ac:absPath xmlns:x15ac="http://schemas.microsoft.com/office/spreadsheetml/2010/11/ac" url="/Users/yab2/Dropbox/_compta/exercices/"/>
    </mc:Choice>
  </mc:AlternateContent>
  <bookViews>
    <workbookView xWindow="11000" yWindow="7280" windowWidth="23180" windowHeight="35680"/>
  </bookViews>
  <sheets>
    <sheet name="Feuil1" sheetId="1" r:id="rId1"/>
    <sheet name="Feuil2" sheetId="2" r:id="rId2"/>
    <sheet name="Feuil3" sheetId="3" r:id="rId3"/>
  </sheets>
  <definedNames>
    <definedName name="_xlnm.Print_Titles" localSheetId="0">Feuil1!$1:$2</definedName>
    <definedName name="_xlnm.Print_Area" localSheetId="0">Feuil1!$A$1:$F$50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3" i="1" l="1"/>
  <c r="F42" i="1"/>
  <c r="E32" i="1"/>
  <c r="E30" i="1"/>
  <c r="F46" i="1"/>
  <c r="F41" i="1"/>
  <c r="F50" i="1"/>
  <c r="E50" i="1"/>
  <c r="E45" i="1"/>
  <c r="F48" i="1"/>
  <c r="E44" i="1"/>
  <c r="F36" i="1"/>
  <c r="E36" i="1"/>
  <c r="E33" i="1"/>
  <c r="F35" i="1"/>
  <c r="F28" i="1"/>
  <c r="F26" i="1"/>
  <c r="F27" i="1"/>
  <c r="E26" i="1"/>
  <c r="E27" i="1"/>
  <c r="E22" i="1"/>
  <c r="F23" i="1"/>
  <c r="F25" i="1"/>
  <c r="F9" i="1"/>
  <c r="E10" i="1"/>
  <c r="E13" i="1"/>
  <c r="F4" i="1"/>
  <c r="F5" i="1"/>
  <c r="E3" i="1"/>
</calcChain>
</file>

<file path=xl/sharedStrings.xml><?xml version="1.0" encoding="utf-8"?>
<sst xmlns="http://schemas.openxmlformats.org/spreadsheetml/2006/main" count="173" uniqueCount="63">
  <si>
    <t>Compte</t>
  </si>
  <si>
    <t>N°</t>
  </si>
  <si>
    <t>Débit</t>
  </si>
  <si>
    <t>Crédit</t>
  </si>
  <si>
    <t>Libellé</t>
  </si>
  <si>
    <t>Montant</t>
  </si>
  <si>
    <t>-</t>
  </si>
  <si>
    <t>Banque</t>
  </si>
  <si>
    <t>TVA due</t>
  </si>
  <si>
    <t>Débiteurs</t>
  </si>
  <si>
    <t>Caisse</t>
  </si>
  <si>
    <t>Créanciers</t>
  </si>
  <si>
    <t>324 x 15%</t>
  </si>
  <si>
    <t>48.6 / 1.08</t>
  </si>
  <si>
    <t>45 x 8%</t>
  </si>
  <si>
    <t>Acompte de clients</t>
  </si>
  <si>
    <t>Acompte aux fournisseurs</t>
  </si>
  <si>
    <t>TVA à récup. s/march.</t>
  </si>
  <si>
    <t>450 x 1.08</t>
  </si>
  <si>
    <t>10 x 8%</t>
  </si>
  <si>
    <t>RR Acordés</t>
  </si>
  <si>
    <t>Escomptes accordés</t>
  </si>
  <si>
    <t>Poste</t>
  </si>
  <si>
    <t>450 x 15%</t>
  </si>
  <si>
    <t>(450-67.5)x5%</t>
  </si>
  <si>
    <t>(67.5 + 19.15) x 8%</t>
  </si>
  <si>
    <t>solde</t>
  </si>
  <si>
    <t>Frais d'achat</t>
  </si>
  <si>
    <t>Achats de marchandises</t>
  </si>
  <si>
    <t>108 - 10.80</t>
  </si>
  <si>
    <t>Escomptes obtenus</t>
  </si>
  <si>
    <t>200 x 2%</t>
  </si>
  <si>
    <t>200 x 90% x 1.025</t>
  </si>
  <si>
    <t>4x 2.5%</t>
  </si>
  <si>
    <t>Frais juridiques</t>
  </si>
  <si>
    <t>3000 x 1.17</t>
  </si>
  <si>
    <t>3000 x 1.17 x 8%</t>
  </si>
  <si>
    <t>TVA à récup. s/ invest.</t>
  </si>
  <si>
    <t>(500 - 70 ) x 1.08</t>
  </si>
  <si>
    <t>(500 - 70) x 10%</t>
  </si>
  <si>
    <t>900 x 1.13</t>
  </si>
  <si>
    <t>100 x 1.13</t>
  </si>
  <si>
    <t>1000 x 1.13</t>
  </si>
  <si>
    <t>1000 x 1.11 x 8%</t>
  </si>
  <si>
    <t>100 x 5%</t>
  </si>
  <si>
    <t>RR obtenus</t>
  </si>
  <si>
    <t>5* 8%</t>
  </si>
  <si>
    <t>Créaniers</t>
  </si>
  <si>
    <t>1000 x 20% x 1.18</t>
  </si>
  <si>
    <t>écriture 9</t>
  </si>
  <si>
    <t>900 x (1.18 - 1.13)</t>
  </si>
  <si>
    <t>(voir 2, 5, 11)</t>
  </si>
  <si>
    <t>4000 x 0.04</t>
  </si>
  <si>
    <t>(43 + 21,5 ) x 0.08</t>
  </si>
  <si>
    <t>95 x 2%</t>
  </si>
  <si>
    <t>1,9 x 8%</t>
  </si>
  <si>
    <t>Ducroire</t>
  </si>
  <si>
    <t>Pertes sur clients</t>
  </si>
  <si>
    <t>30'000 - (225000 x 5% + 225000 x 10%) = 33750</t>
  </si>
  <si>
    <t>(500 - 43 )x 5%</t>
  </si>
  <si>
    <t>Produits financiers</t>
  </si>
  <si>
    <t>(1000-200) x 5% x 1.18</t>
  </si>
  <si>
    <t>(900 - (1000 x 20%) -           (200x5%))x1.18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</si>
</sst>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Times New Roman"/>
      <family val="2"/>
    </font>
    <font>
      <sz val="8"/>
      <name val="Times New Roman"/>
      <family val="2"/>
    </font>
    <font>
      <u/>
      <sz val="12"/>
      <color theme="10"/>
      <name val="Times New Roman"/>
      <family val="2"/>
    </font>
    <font>
      <u/>
      <sz val="12"/>
      <color theme="11"/>
      <name val="Times New Roman"/>
      <family val="2"/>
    </font>
    <font>
      <b/>
      <sz val="10.5"/>
      <color theme="1"/>
      <name val="Arial Narrow"/>
      <family val="2"/>
    </font>
    <font>
      <sz val="10.5"/>
      <color theme="1"/>
      <name val="Arial Narrow"/>
      <family val="2"/>
    </font>
    <font>
      <sz val="10.5"/>
      <color rgb="FF000000"/>
      <name val="Arial Narrow"/>
      <family val="2"/>
    </font>
    <font>
      <sz val="10.5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9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</cellXfs>
  <cellStyles count="93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 hidden="1"/>
    <cellStyle name="Lien hypertexte" xfId="49" builtinId="8" hidden="1"/>
    <cellStyle name="Lien hypertexte" xfId="51" builtinId="8" hidden="1"/>
    <cellStyle name="Lien hypertexte" xfId="53" builtinId="8" hidden="1"/>
    <cellStyle name="Lien hypertexte" xfId="55" builtinId="8" hidden="1"/>
    <cellStyle name="Lien hypertexte" xfId="57" builtinId="8" hidden="1"/>
    <cellStyle name="Lien hypertexte" xfId="59" builtinId="8" hidden="1"/>
    <cellStyle name="Lien hypertexte" xfId="61" builtinId="8" hidden="1"/>
    <cellStyle name="Lien hypertexte" xfId="63" builtinId="8" hidden="1"/>
    <cellStyle name="Lien hypertexte" xfId="65" builtinId="8" hidden="1"/>
    <cellStyle name="Lien hypertexte" xfId="67" builtinId="8" hidden="1"/>
    <cellStyle name="Lien hypertexte" xfId="69" builtinId="8" hidden="1"/>
    <cellStyle name="Lien hypertexte" xfId="71" builtinId="8" hidden="1"/>
    <cellStyle name="Lien hypertexte" xfId="73" builtinId="8" hidden="1"/>
    <cellStyle name="Lien hypertexte" xfId="75" builtinId="8" hidden="1"/>
    <cellStyle name="Lien hypertexte" xfId="77" builtinId="8" hidden="1"/>
    <cellStyle name="Lien hypertexte" xfId="79" builtinId="8" hidden="1"/>
    <cellStyle name="Lien hypertexte" xfId="81" builtinId="8" hidden="1"/>
    <cellStyle name="Lien hypertexte" xfId="83" builtinId="8" hidden="1"/>
    <cellStyle name="Lien hypertexte" xfId="85" builtinId="8" hidden="1"/>
    <cellStyle name="Lien hypertexte" xfId="87" builtinId="8" hidden="1"/>
    <cellStyle name="Lien hypertexte" xfId="89" builtinId="8" hidden="1"/>
    <cellStyle name="Lien hypertexte" xfId="91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Lien hypertexte visité" xfId="52" builtinId="9" hidden="1"/>
    <cellStyle name="Lien hypertexte visité" xfId="54" builtinId="9" hidden="1"/>
    <cellStyle name="Lien hypertexte visité" xfId="56" builtinId="9" hidden="1"/>
    <cellStyle name="Lien hypertexte visité" xfId="58" builtinId="9" hidden="1"/>
    <cellStyle name="Lien hypertexte visité" xfId="60" builtinId="9" hidden="1"/>
    <cellStyle name="Lien hypertexte visité" xfId="62" builtinId="9" hidden="1"/>
    <cellStyle name="Lien hypertexte visité" xfId="64" builtinId="9" hidden="1"/>
    <cellStyle name="Lien hypertexte visité" xfId="66" builtinId="9" hidden="1"/>
    <cellStyle name="Lien hypertexte visité" xfId="68" builtinId="9" hidden="1"/>
    <cellStyle name="Lien hypertexte visité" xfId="70" builtinId="9" hidden="1"/>
    <cellStyle name="Lien hypertexte visité" xfId="72" builtinId="9" hidden="1"/>
    <cellStyle name="Lien hypertexte visité" xfId="74" builtinId="9" hidden="1"/>
    <cellStyle name="Lien hypertexte visité" xfId="76" builtinId="9" hidden="1"/>
    <cellStyle name="Lien hypertexte visité" xfId="78" builtinId="9" hidden="1"/>
    <cellStyle name="Lien hypertexte visité" xfId="80" builtinId="9" hidden="1"/>
    <cellStyle name="Lien hypertexte visité" xfId="82" builtinId="9" hidden="1"/>
    <cellStyle name="Lien hypertexte visité" xfId="84" builtinId="9" hidden="1"/>
    <cellStyle name="Lien hypertexte visité" xfId="86" builtinId="9" hidden="1"/>
    <cellStyle name="Lien hypertexte visité" xfId="88" builtinId="9" hidden="1"/>
    <cellStyle name="Lien hypertexte visité" xfId="90" builtinId="9" hidden="1"/>
    <cellStyle name="Lien hypertexte visité" xfId="92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abSelected="1" workbookViewId="0">
      <selection activeCell="D16" sqref="D16"/>
    </sheetView>
  </sheetViews>
  <sheetFormatPr baseColWidth="10" defaultRowHeight="14" x14ac:dyDescent="0.15"/>
  <cols>
    <col min="1" max="1" width="4.33203125" style="5" customWidth="1"/>
    <col min="2" max="3" width="24.5" style="5" customWidth="1"/>
    <col min="4" max="4" width="17.5" style="2" bestFit="1" customWidth="1"/>
    <col min="5" max="6" width="7.5" style="2" customWidth="1"/>
    <col min="7" max="16384" width="10.83203125" style="2"/>
  </cols>
  <sheetData>
    <row r="1" spans="1:6" x14ac:dyDescent="0.15">
      <c r="A1" s="1" t="s">
        <v>1</v>
      </c>
      <c r="B1" s="1" t="s">
        <v>0</v>
      </c>
      <c r="C1" s="1"/>
      <c r="D1" s="1" t="s">
        <v>4</v>
      </c>
      <c r="E1" s="1" t="s">
        <v>5</v>
      </c>
      <c r="F1" s="1"/>
    </row>
    <row r="2" spans="1:6" x14ac:dyDescent="0.15">
      <c r="A2" s="1"/>
      <c r="B2" s="3" t="s">
        <v>2</v>
      </c>
      <c r="C2" s="3" t="s">
        <v>3</v>
      </c>
      <c r="D2" s="1"/>
      <c r="E2" s="3" t="s">
        <v>2</v>
      </c>
      <c r="F2" s="3" t="s">
        <v>3</v>
      </c>
    </row>
    <row r="3" spans="1:6" x14ac:dyDescent="0.15">
      <c r="A3" s="4">
        <v>1</v>
      </c>
      <c r="B3" s="5" t="s">
        <v>10</v>
      </c>
      <c r="D3" s="2" t="s">
        <v>12</v>
      </c>
      <c r="E3" s="2">
        <f>324*0.15</f>
        <v>48.6</v>
      </c>
    </row>
    <row r="4" spans="1:6" x14ac:dyDescent="0.15">
      <c r="A4" s="6"/>
      <c r="B4" s="5" t="s">
        <v>6</v>
      </c>
      <c r="C4" s="5" t="s">
        <v>15</v>
      </c>
      <c r="D4" s="2" t="s">
        <v>13</v>
      </c>
      <c r="F4" s="2">
        <f>48.6/1.08</f>
        <v>45</v>
      </c>
    </row>
    <row r="5" spans="1:6" x14ac:dyDescent="0.15">
      <c r="A5" s="7"/>
      <c r="C5" s="5" t="s">
        <v>8</v>
      </c>
      <c r="D5" s="2" t="s">
        <v>14</v>
      </c>
      <c r="F5" s="2">
        <f>F4*0.08</f>
        <v>3.6</v>
      </c>
    </row>
    <row r="6" spans="1:6" x14ac:dyDescent="0.15">
      <c r="A6" s="4">
        <v>2</v>
      </c>
      <c r="B6" s="5" t="s">
        <v>16</v>
      </c>
      <c r="C6" s="5" t="s">
        <v>6</v>
      </c>
      <c r="E6" s="2">
        <v>10</v>
      </c>
      <c r="F6" s="2" t="s">
        <v>6</v>
      </c>
    </row>
    <row r="7" spans="1:6" x14ac:dyDescent="0.15">
      <c r="A7" s="6"/>
      <c r="B7" s="5" t="s">
        <v>17</v>
      </c>
      <c r="C7" s="5" t="s">
        <v>6</v>
      </c>
      <c r="D7" s="2" t="s">
        <v>19</v>
      </c>
      <c r="E7" s="8">
        <v>0.8</v>
      </c>
      <c r="F7" s="8" t="s">
        <v>6</v>
      </c>
    </row>
    <row r="8" spans="1:6" x14ac:dyDescent="0.15">
      <c r="A8" s="7"/>
      <c r="B8" s="5" t="s">
        <v>6</v>
      </c>
      <c r="C8" s="5" t="s">
        <v>7</v>
      </c>
      <c r="E8" s="2" t="s">
        <v>6</v>
      </c>
      <c r="F8" s="2">
        <v>10.8</v>
      </c>
    </row>
    <row r="9" spans="1:6" x14ac:dyDescent="0.15">
      <c r="A9" s="4">
        <v>3</v>
      </c>
      <c r="B9" s="5" t="s">
        <v>6</v>
      </c>
      <c r="C9" s="5" t="s">
        <v>9</v>
      </c>
      <c r="D9" s="2" t="s">
        <v>18</v>
      </c>
      <c r="E9" s="2" t="s">
        <v>6</v>
      </c>
      <c r="F9" s="2">
        <f>450*1.08</f>
        <v>486.00000000000006</v>
      </c>
    </row>
    <row r="10" spans="1:6" x14ac:dyDescent="0.15">
      <c r="A10" s="6"/>
      <c r="B10" s="5" t="s">
        <v>20</v>
      </c>
      <c r="C10" s="5" t="s">
        <v>6</v>
      </c>
      <c r="D10" s="2" t="s">
        <v>23</v>
      </c>
      <c r="E10" s="2">
        <f>450*0.15</f>
        <v>67.5</v>
      </c>
      <c r="F10" s="2" t="s">
        <v>6</v>
      </c>
    </row>
    <row r="11" spans="1:6" x14ac:dyDescent="0.15">
      <c r="A11" s="6"/>
      <c r="B11" s="5" t="s">
        <v>21</v>
      </c>
      <c r="C11" s="5" t="s">
        <v>6</v>
      </c>
      <c r="D11" s="2" t="s">
        <v>24</v>
      </c>
      <c r="E11" s="2">
        <v>19.149999999999999</v>
      </c>
      <c r="F11" s="2" t="s">
        <v>6</v>
      </c>
    </row>
    <row r="12" spans="1:6" x14ac:dyDescent="0.15">
      <c r="A12" s="6"/>
      <c r="B12" s="5" t="s">
        <v>8</v>
      </c>
      <c r="C12" s="5" t="s">
        <v>6</v>
      </c>
      <c r="D12" s="2" t="s">
        <v>25</v>
      </c>
      <c r="E12" s="2">
        <v>6.95</v>
      </c>
      <c r="F12" s="2" t="s">
        <v>6</v>
      </c>
    </row>
    <row r="13" spans="1:6" x14ac:dyDescent="0.15">
      <c r="A13" s="7"/>
      <c r="B13" s="5" t="s">
        <v>22</v>
      </c>
      <c r="D13" s="2" t="s">
        <v>26</v>
      </c>
      <c r="E13" s="2">
        <f>F9-E10-E11-E12</f>
        <v>392.40000000000009</v>
      </c>
      <c r="F13" s="2" t="s">
        <v>6</v>
      </c>
    </row>
    <row r="14" spans="1:6" x14ac:dyDescent="0.15">
      <c r="A14" s="4">
        <v>4</v>
      </c>
      <c r="B14" s="5" t="s">
        <v>27</v>
      </c>
      <c r="C14" s="5" t="s">
        <v>6</v>
      </c>
      <c r="E14" s="2">
        <v>10</v>
      </c>
      <c r="F14" s="2" t="s">
        <v>6</v>
      </c>
    </row>
    <row r="15" spans="1:6" x14ac:dyDescent="0.15">
      <c r="A15" s="6"/>
      <c r="B15" s="5" t="s">
        <v>17</v>
      </c>
      <c r="C15" s="5" t="s">
        <v>6</v>
      </c>
      <c r="E15" s="2">
        <v>0.8</v>
      </c>
      <c r="F15" s="2" t="s">
        <v>6</v>
      </c>
    </row>
    <row r="16" spans="1:6" x14ac:dyDescent="0.15">
      <c r="A16" s="7"/>
      <c r="B16" s="5" t="s">
        <v>6</v>
      </c>
      <c r="C16" s="5" t="s">
        <v>22</v>
      </c>
      <c r="E16" s="2" t="s">
        <v>6</v>
      </c>
      <c r="F16" s="2">
        <v>10.8</v>
      </c>
    </row>
    <row r="17" spans="1:6" x14ac:dyDescent="0.15">
      <c r="A17" s="4">
        <v>5</v>
      </c>
      <c r="B17" s="5" t="s">
        <v>28</v>
      </c>
      <c r="C17" s="5" t="s">
        <v>6</v>
      </c>
      <c r="E17" s="2">
        <v>100</v>
      </c>
      <c r="F17" s="2" t="s">
        <v>6</v>
      </c>
    </row>
    <row r="18" spans="1:6" x14ac:dyDescent="0.15">
      <c r="A18" s="6"/>
      <c r="B18" s="5" t="s">
        <v>17</v>
      </c>
      <c r="C18" s="5" t="s">
        <v>6</v>
      </c>
      <c r="E18" s="2">
        <v>8</v>
      </c>
      <c r="F18" s="2" t="s">
        <v>6</v>
      </c>
    </row>
    <row r="19" spans="1:6" x14ac:dyDescent="0.15">
      <c r="A19" s="6"/>
      <c r="B19" s="5" t="s">
        <v>6</v>
      </c>
      <c r="C19" s="5" t="s">
        <v>16</v>
      </c>
      <c r="E19" s="2" t="s">
        <v>6</v>
      </c>
      <c r="F19" s="2">
        <v>10</v>
      </c>
    </row>
    <row r="20" spans="1:6" x14ac:dyDescent="0.15">
      <c r="A20" s="6"/>
      <c r="B20" s="5" t="s">
        <v>6</v>
      </c>
      <c r="C20" s="5" t="s">
        <v>17</v>
      </c>
      <c r="E20" s="2" t="s">
        <v>6</v>
      </c>
      <c r="F20" s="8">
        <v>0.8</v>
      </c>
    </row>
    <row r="21" spans="1:6" x14ac:dyDescent="0.15">
      <c r="A21" s="7"/>
      <c r="B21" s="5" t="s">
        <v>6</v>
      </c>
      <c r="C21" s="5" t="s">
        <v>11</v>
      </c>
      <c r="D21" s="2" t="s">
        <v>29</v>
      </c>
      <c r="F21" s="2">
        <v>97.2</v>
      </c>
    </row>
    <row r="22" spans="1:6" x14ac:dyDescent="0.15">
      <c r="A22" s="4">
        <v>6</v>
      </c>
      <c r="B22" s="5" t="s">
        <v>11</v>
      </c>
      <c r="C22" s="5" t="s">
        <v>6</v>
      </c>
      <c r="D22" s="2" t="s">
        <v>32</v>
      </c>
      <c r="E22" s="2">
        <f>200*1.025*0.9</f>
        <v>184.49999999999997</v>
      </c>
      <c r="F22" s="2" t="s">
        <v>6</v>
      </c>
    </row>
    <row r="23" spans="1:6" x14ac:dyDescent="0.15">
      <c r="A23" s="6"/>
      <c r="B23" s="5" t="s">
        <v>6</v>
      </c>
      <c r="C23" s="5" t="s">
        <v>30</v>
      </c>
      <c r="D23" s="2" t="s">
        <v>31</v>
      </c>
      <c r="E23" s="2" t="s">
        <v>6</v>
      </c>
      <c r="F23" s="2">
        <f>200*0.02</f>
        <v>4</v>
      </c>
    </row>
    <row r="24" spans="1:6" x14ac:dyDescent="0.15">
      <c r="A24" s="6"/>
      <c r="B24" s="5" t="s">
        <v>6</v>
      </c>
      <c r="C24" s="5" t="s">
        <v>17</v>
      </c>
      <c r="D24" s="2" t="s">
        <v>33</v>
      </c>
      <c r="E24" s="2" t="s">
        <v>6</v>
      </c>
      <c r="F24" s="2">
        <v>0.1</v>
      </c>
    </row>
    <row r="25" spans="1:6" x14ac:dyDescent="0.15">
      <c r="A25" s="7"/>
      <c r="B25" s="5" t="s">
        <v>6</v>
      </c>
      <c r="C25" s="5" t="s">
        <v>7</v>
      </c>
      <c r="E25" s="2" t="s">
        <v>6</v>
      </c>
      <c r="F25" s="2">
        <f>E22-F23-F24</f>
        <v>180.39999999999998</v>
      </c>
    </row>
    <row r="26" spans="1:6" x14ac:dyDescent="0.15">
      <c r="A26" s="4">
        <v>7</v>
      </c>
      <c r="B26" s="5" t="s">
        <v>34</v>
      </c>
      <c r="C26" s="5" t="s">
        <v>11</v>
      </c>
      <c r="D26" s="2" t="s">
        <v>35</v>
      </c>
      <c r="E26" s="2">
        <f>3000*1.17</f>
        <v>3510</v>
      </c>
      <c r="F26" s="2">
        <f>3000*1.17</f>
        <v>3510</v>
      </c>
    </row>
    <row r="27" spans="1:6" x14ac:dyDescent="0.15">
      <c r="A27" s="7"/>
      <c r="B27" s="5" t="s">
        <v>37</v>
      </c>
      <c r="C27" s="5" t="s">
        <v>8</v>
      </c>
      <c r="D27" s="2" t="s">
        <v>36</v>
      </c>
      <c r="E27" s="2">
        <f>E26*0.08</f>
        <v>280.8</v>
      </c>
      <c r="F27" s="2">
        <f>F26*0.08</f>
        <v>280.8</v>
      </c>
    </row>
    <row r="28" spans="1:6" x14ac:dyDescent="0.15">
      <c r="A28" s="9">
        <v>8</v>
      </c>
      <c r="B28" s="10" t="s">
        <v>6</v>
      </c>
      <c r="C28" s="10" t="s">
        <v>9</v>
      </c>
      <c r="D28" s="11" t="s">
        <v>38</v>
      </c>
      <c r="E28" s="11" t="s">
        <v>6</v>
      </c>
      <c r="F28" s="11">
        <f>(500-70)*1.08</f>
        <v>464.40000000000003</v>
      </c>
    </row>
    <row r="29" spans="1:6" x14ac:dyDescent="0.15">
      <c r="A29" s="12"/>
      <c r="B29" s="10" t="s">
        <v>20</v>
      </c>
      <c r="C29" s="10" t="s">
        <v>6</v>
      </c>
      <c r="D29" s="11" t="s">
        <v>39</v>
      </c>
      <c r="E29" s="11">
        <v>43</v>
      </c>
      <c r="F29" s="11" t="s">
        <v>6</v>
      </c>
    </row>
    <row r="30" spans="1:6" x14ac:dyDescent="0.15">
      <c r="A30" s="12"/>
      <c r="B30" s="10" t="s">
        <v>21</v>
      </c>
      <c r="C30" s="10" t="s">
        <v>6</v>
      </c>
      <c r="D30" s="11" t="s">
        <v>59</v>
      </c>
      <c r="E30" s="11">
        <f>(500-43)*0.05</f>
        <v>22.85</v>
      </c>
      <c r="F30" s="11" t="s">
        <v>6</v>
      </c>
    </row>
    <row r="31" spans="1:6" x14ac:dyDescent="0.15">
      <c r="A31" s="12"/>
      <c r="B31" s="10" t="s">
        <v>8</v>
      </c>
      <c r="C31" s="10" t="s">
        <v>6</v>
      </c>
      <c r="D31" s="11" t="s">
        <v>53</v>
      </c>
      <c r="E31" s="11">
        <v>5.25</v>
      </c>
      <c r="F31" s="11" t="s">
        <v>6</v>
      </c>
    </row>
    <row r="32" spans="1:6" x14ac:dyDescent="0.15">
      <c r="A32" s="13"/>
      <c r="B32" s="10" t="s">
        <v>7</v>
      </c>
      <c r="C32" s="10" t="s">
        <v>6</v>
      </c>
      <c r="D32" s="11"/>
      <c r="E32" s="11">
        <f>F28-E29-E30-E31</f>
        <v>393.3</v>
      </c>
      <c r="F32" s="11" t="s">
        <v>6</v>
      </c>
    </row>
    <row r="33" spans="1:6" x14ac:dyDescent="0.15">
      <c r="A33" s="4">
        <v>9</v>
      </c>
      <c r="B33" s="5" t="s">
        <v>28</v>
      </c>
      <c r="C33" s="5" t="s">
        <v>6</v>
      </c>
      <c r="D33" s="2" t="s">
        <v>42</v>
      </c>
      <c r="E33" s="2">
        <f>1000*1.13</f>
        <v>1130</v>
      </c>
      <c r="F33" s="2" t="s">
        <v>6</v>
      </c>
    </row>
    <row r="34" spans="1:6" x14ac:dyDescent="0.15">
      <c r="A34" s="6"/>
      <c r="B34" s="5" t="s">
        <v>6</v>
      </c>
      <c r="C34" s="5" t="s">
        <v>7</v>
      </c>
      <c r="D34" s="2" t="s">
        <v>41</v>
      </c>
      <c r="E34" s="2" t="s">
        <v>6</v>
      </c>
      <c r="F34" s="2">
        <v>113</v>
      </c>
    </row>
    <row r="35" spans="1:6" x14ac:dyDescent="0.15">
      <c r="A35" s="7"/>
      <c r="B35" s="5" t="s">
        <v>6</v>
      </c>
      <c r="C35" s="5" t="s">
        <v>11</v>
      </c>
      <c r="D35" s="2" t="s">
        <v>40</v>
      </c>
      <c r="E35" s="2" t="s">
        <v>6</v>
      </c>
      <c r="F35" s="2">
        <f>E33-F34</f>
        <v>1017</v>
      </c>
    </row>
    <row r="36" spans="1:6" x14ac:dyDescent="0.15">
      <c r="A36" s="5">
        <v>10</v>
      </c>
      <c r="B36" s="5" t="s">
        <v>17</v>
      </c>
      <c r="C36" s="5" t="s">
        <v>10</v>
      </c>
      <c r="D36" s="2" t="s">
        <v>43</v>
      </c>
      <c r="E36" s="2">
        <f>1000*1.11*0.08</f>
        <v>88.8</v>
      </c>
      <c r="F36" s="2">
        <f>1000*1.11*0.08</f>
        <v>88.8</v>
      </c>
    </row>
    <row r="37" spans="1:6" x14ac:dyDescent="0.15">
      <c r="A37" s="4">
        <v>11</v>
      </c>
      <c r="B37" s="5" t="s">
        <v>6</v>
      </c>
      <c r="C37" s="5" t="s">
        <v>45</v>
      </c>
      <c r="D37" s="2" t="s">
        <v>44</v>
      </c>
      <c r="E37" s="2" t="s">
        <v>6</v>
      </c>
      <c r="F37" s="2">
        <v>5</v>
      </c>
    </row>
    <row r="38" spans="1:6" x14ac:dyDescent="0.15">
      <c r="A38" s="6"/>
      <c r="B38" s="5" t="s">
        <v>6</v>
      </c>
      <c r="C38" s="5" t="s">
        <v>17</v>
      </c>
      <c r="D38" s="2" t="s">
        <v>46</v>
      </c>
      <c r="E38" s="2" t="s">
        <v>6</v>
      </c>
      <c r="F38" s="2">
        <v>0.4</v>
      </c>
    </row>
    <row r="39" spans="1:6" x14ac:dyDescent="0.15">
      <c r="A39" s="7"/>
      <c r="B39" s="5" t="s">
        <v>47</v>
      </c>
      <c r="C39" s="5" t="s">
        <v>6</v>
      </c>
      <c r="E39" s="2">
        <v>5.4</v>
      </c>
      <c r="F39" s="2" t="s">
        <v>6</v>
      </c>
    </row>
    <row r="40" spans="1:6" x14ac:dyDescent="0.15">
      <c r="A40" s="9">
        <v>12</v>
      </c>
      <c r="B40" s="10" t="s">
        <v>11</v>
      </c>
      <c r="C40" s="10" t="s">
        <v>6</v>
      </c>
      <c r="D40" s="11" t="s">
        <v>49</v>
      </c>
      <c r="E40" s="11">
        <v>1017</v>
      </c>
      <c r="F40" s="11" t="s">
        <v>6</v>
      </c>
    </row>
    <row r="41" spans="1:6" x14ac:dyDescent="0.15">
      <c r="A41" s="12"/>
      <c r="B41" s="10" t="s">
        <v>6</v>
      </c>
      <c r="C41" s="10" t="s">
        <v>45</v>
      </c>
      <c r="D41" s="11" t="s">
        <v>48</v>
      </c>
      <c r="E41" s="11" t="s">
        <v>6</v>
      </c>
      <c r="F41" s="11">
        <f>1000*0.2*1.18</f>
        <v>236</v>
      </c>
    </row>
    <row r="42" spans="1:6" x14ac:dyDescent="0.15">
      <c r="A42" s="12"/>
      <c r="B42" s="10" t="s">
        <v>6</v>
      </c>
      <c r="C42" s="10" t="s">
        <v>30</v>
      </c>
      <c r="D42" s="11" t="s">
        <v>61</v>
      </c>
      <c r="E42" s="11" t="s">
        <v>6</v>
      </c>
      <c r="F42" s="11">
        <f>800*0.05*1.18</f>
        <v>47.199999999999996</v>
      </c>
    </row>
    <row r="43" spans="1:6" ht="28" x14ac:dyDescent="0.15">
      <c r="A43" s="12"/>
      <c r="B43" s="10" t="s">
        <v>6</v>
      </c>
      <c r="C43" s="10" t="s">
        <v>7</v>
      </c>
      <c r="D43" s="11" t="s">
        <v>62</v>
      </c>
      <c r="E43" s="11" t="s">
        <v>6</v>
      </c>
      <c r="F43" s="11">
        <f>900*1.18-F41-F42</f>
        <v>778.8</v>
      </c>
    </row>
    <row r="44" spans="1:6" x14ac:dyDescent="0.15">
      <c r="A44" s="13"/>
      <c r="B44" s="10" t="s">
        <v>28</v>
      </c>
      <c r="C44" s="10" t="s">
        <v>6</v>
      </c>
      <c r="D44" s="11" t="s">
        <v>50</v>
      </c>
      <c r="E44" s="11">
        <f>900*(1.18-1.13)</f>
        <v>45.000000000000043</v>
      </c>
      <c r="F44" s="11" t="s">
        <v>6</v>
      </c>
    </row>
    <row r="45" spans="1:6" x14ac:dyDescent="0.15">
      <c r="A45" s="9">
        <v>13</v>
      </c>
      <c r="B45" s="10" t="s">
        <v>11</v>
      </c>
      <c r="C45" s="10" t="s">
        <v>6</v>
      </c>
      <c r="D45" s="11" t="s">
        <v>51</v>
      </c>
      <c r="E45" s="11">
        <f>F21-E39</f>
        <v>91.8</v>
      </c>
      <c r="F45" s="11"/>
    </row>
    <row r="46" spans="1:6" x14ac:dyDescent="0.15">
      <c r="A46" s="12"/>
      <c r="B46" s="10" t="s">
        <v>6</v>
      </c>
      <c r="C46" s="10" t="s">
        <v>30</v>
      </c>
      <c r="D46" s="11" t="s">
        <v>54</v>
      </c>
      <c r="E46" s="11"/>
      <c r="F46" s="11">
        <f>95*0.02</f>
        <v>1.9000000000000001</v>
      </c>
    </row>
    <row r="47" spans="1:6" x14ac:dyDescent="0.15">
      <c r="A47" s="12"/>
      <c r="B47" s="10" t="s">
        <v>6</v>
      </c>
      <c r="C47" s="10" t="s">
        <v>17</v>
      </c>
      <c r="D47" s="11" t="s">
        <v>55</v>
      </c>
      <c r="E47" s="11" t="s">
        <v>6</v>
      </c>
      <c r="F47" s="11">
        <v>0.15</v>
      </c>
    </row>
    <row r="48" spans="1:6" x14ac:dyDescent="0.15">
      <c r="A48" s="13"/>
      <c r="B48" s="10" t="s">
        <v>6</v>
      </c>
      <c r="C48" s="10" t="s">
        <v>7</v>
      </c>
      <c r="D48" s="11"/>
      <c r="E48" s="11" t="s">
        <v>6</v>
      </c>
      <c r="F48" s="11">
        <f>E45-F46-F47</f>
        <v>89.749999999999986</v>
      </c>
    </row>
    <row r="49" spans="1:6" ht="28" x14ac:dyDescent="0.15">
      <c r="A49" s="5">
        <v>14</v>
      </c>
      <c r="B49" s="5" t="s">
        <v>57</v>
      </c>
      <c r="C49" s="5" t="s">
        <v>56</v>
      </c>
      <c r="D49" s="2" t="s">
        <v>58</v>
      </c>
      <c r="E49" s="2">
        <v>3750</v>
      </c>
      <c r="F49" s="2">
        <v>3750</v>
      </c>
    </row>
    <row r="50" spans="1:6" x14ac:dyDescent="0.15">
      <c r="A50" s="5">
        <v>15</v>
      </c>
      <c r="B50" s="5" t="s">
        <v>9</v>
      </c>
      <c r="C50" s="5" t="s">
        <v>60</v>
      </c>
      <c r="D50" s="2" t="s">
        <v>52</v>
      </c>
      <c r="E50" s="2">
        <f>4000*0.04</f>
        <v>160</v>
      </c>
      <c r="F50" s="2">
        <f>4000*0.04</f>
        <v>160</v>
      </c>
    </row>
  </sheetData>
  <mergeCells count="16">
    <mergeCell ref="A45:A48"/>
    <mergeCell ref="A6:A8"/>
    <mergeCell ref="A28:A32"/>
    <mergeCell ref="A33:A35"/>
    <mergeCell ref="A37:A39"/>
    <mergeCell ref="A40:A44"/>
    <mergeCell ref="A9:A13"/>
    <mergeCell ref="A14:A16"/>
    <mergeCell ref="A17:A21"/>
    <mergeCell ref="A22:A25"/>
    <mergeCell ref="A26:A27"/>
    <mergeCell ref="A1:A2"/>
    <mergeCell ref="B1:C1"/>
    <mergeCell ref="D1:D2"/>
    <mergeCell ref="E1:F1"/>
    <mergeCell ref="A3:A5"/>
  </mergeCells>
  <phoneticPr fontId="1" type="noConversion"/>
  <printOptions horizontalCentered="1" verticalCentered="1"/>
  <pageMargins left="0.25" right="0.25" top="0.75000000000000011" bottom="0.75000000000000011" header="0.30000000000000004" footer="0.30000000000000004"/>
  <pageSetup paperSize="9" orientation="portrait"/>
  <headerFooter>
    <oddHeader>&amp;L&amp;"Arial Narrow,Normal"ACOP Correction</oddHeader>
    <oddFooter>&amp;L&amp;"Times New Roman,Italique"(C) Yannick BRAVO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6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6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Migros GENEVE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internetecba internetecba</dc:creator>
  <cp:lastModifiedBy>Utilisateur de Microsoft Office</cp:lastModifiedBy>
  <cp:lastPrinted>2018-01-08T15:15:45Z</cp:lastPrinted>
  <dcterms:created xsi:type="dcterms:W3CDTF">2013-11-25T16:26:59Z</dcterms:created>
  <dcterms:modified xsi:type="dcterms:W3CDTF">2018-01-08T15:16:20Z</dcterms:modified>
</cp:coreProperties>
</file>