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4bbcb3dbf594bfe/_compta/exercices/STOC/"/>
    </mc:Choice>
  </mc:AlternateContent>
  <xr:revisionPtr revIDLastSave="0" documentId="8_{B819FD94-9543-1445-87B3-862CC6BA1F4E}" xr6:coauthVersionLast="46" xr6:coauthVersionMax="46" xr10:uidLastSave="{00000000-0000-0000-0000-000000000000}"/>
  <bookViews>
    <workbookView xWindow="38700" yWindow="1500" windowWidth="29640" windowHeight="19260" xr2:uid="{24DC3E7F-AB81-4541-900E-3C6B6C8466E8}"/>
  </bookViews>
  <sheets>
    <sheet name="Feuil1" sheetId="1" r:id="rId1"/>
  </sheets>
  <definedNames>
    <definedName name="_xlnm.Print_Area" localSheetId="0">Feuil1!$A$1:$J$46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 l="1"/>
  <c r="C46" i="1" s="1"/>
  <c r="C44" i="1"/>
  <c r="C41" i="1"/>
  <c r="H37" i="1" s="1"/>
  <c r="C32" i="1"/>
  <c r="H36" i="1" s="1"/>
  <c r="F32" i="1"/>
  <c r="G27" i="1"/>
  <c r="D25" i="1" s="1"/>
  <c r="D29" i="1" s="1"/>
  <c r="B26" i="1"/>
  <c r="B29" i="1" s="1"/>
  <c r="C21" i="1"/>
  <c r="D15" i="1"/>
  <c r="D4" i="1"/>
  <c r="D8" i="1" s="1"/>
  <c r="B7" i="1" s="1"/>
  <c r="B5" i="1"/>
  <c r="G3" i="1" s="1"/>
  <c r="G4" i="1" s="1"/>
  <c r="B4" i="1"/>
  <c r="B8" i="1" l="1"/>
  <c r="G5" i="1"/>
  <c r="G28" i="1"/>
  <c r="C33" i="1"/>
</calcChain>
</file>

<file path=xl/sharedStrings.xml><?xml version="1.0" encoding="utf-8"?>
<sst xmlns="http://schemas.openxmlformats.org/spreadsheetml/2006/main" count="70" uniqueCount="55">
  <si>
    <t>exercice 1</t>
  </si>
  <si>
    <t>STOC</t>
  </si>
  <si>
    <t>Compte de résultat</t>
  </si>
  <si>
    <t xml:space="preserve">Achats M. </t>
  </si>
  <si>
    <t>Frais d'achat</t>
  </si>
  <si>
    <t>Vente M.</t>
  </si>
  <si>
    <t>Marge brute</t>
  </si>
  <si>
    <t>total</t>
  </si>
  <si>
    <t xml:space="preserve">PRAMA : </t>
  </si>
  <si>
    <t xml:space="preserve">PRAMV : </t>
  </si>
  <si>
    <t>Taux de MB</t>
  </si>
  <si>
    <t>coût des achats</t>
  </si>
  <si>
    <t>coût des ventes - identitique pas de v. stock</t>
  </si>
  <si>
    <t>mb / can</t>
  </si>
  <si>
    <t>exercice 2</t>
  </si>
  <si>
    <t>Journaliser variation de stock</t>
  </si>
  <si>
    <t xml:space="preserve">Stock de M. </t>
  </si>
  <si>
    <t>débit</t>
  </si>
  <si>
    <t>crédit</t>
  </si>
  <si>
    <t>Var. Stock</t>
  </si>
  <si>
    <t>libellé</t>
  </si>
  <si>
    <t>CAN ?</t>
  </si>
  <si>
    <t>PRAMV + MB</t>
  </si>
  <si>
    <t>75000 + 40000</t>
  </si>
  <si>
    <t>PRAMA ?</t>
  </si>
  <si>
    <t xml:space="preserve">On a acheté plus que ce qu'on a vendu. </t>
  </si>
  <si>
    <t xml:space="preserve">PRAMV = 75'000.-, variation de stock = 10'000.- </t>
  </si>
  <si>
    <t xml:space="preserve">PRAMA = 85'000.- </t>
  </si>
  <si>
    <t>Taux de MB ?</t>
  </si>
  <si>
    <t>MB / CAN</t>
  </si>
  <si>
    <t>exercice 3</t>
  </si>
  <si>
    <t>Achats march.</t>
  </si>
  <si>
    <t>Frais. Achat.</t>
  </si>
  <si>
    <t>Var. stock</t>
  </si>
  <si>
    <t xml:space="preserve">Ventes de march. </t>
  </si>
  <si>
    <t>PRAMA</t>
  </si>
  <si>
    <t>PRAMV</t>
  </si>
  <si>
    <t>CAN</t>
  </si>
  <si>
    <t>MB</t>
  </si>
  <si>
    <t>exercice 4</t>
  </si>
  <si>
    <t xml:space="preserve">Achats marchandises </t>
  </si>
  <si>
    <t>-rabais</t>
  </si>
  <si>
    <t>+ frais d'achat</t>
  </si>
  <si>
    <t>+Marge brute</t>
  </si>
  <si>
    <t>rabais client</t>
  </si>
  <si>
    <t>Ventes marchandises</t>
  </si>
  <si>
    <t>(diminution de stock)</t>
  </si>
  <si>
    <t>+ v. stock</t>
  </si>
  <si>
    <t>prix de départ achats ?</t>
  </si>
  <si>
    <t>prix de départ ventes ?</t>
  </si>
  <si>
    <t>Stock de M.</t>
  </si>
  <si>
    <t xml:space="preserve">Var. stock. </t>
  </si>
  <si>
    <t>exercice 5</t>
  </si>
  <si>
    <t>stock initial ?</t>
  </si>
  <si>
    <t>PRAMV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</si>
</sst>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Helvetica"/>
      <family val="2"/>
    </font>
    <font>
      <b/>
      <u/>
      <sz val="10"/>
      <color theme="1"/>
      <name val="Helvetica"/>
      <family val="2"/>
    </font>
    <font>
      <sz val="10"/>
      <color theme="1"/>
      <name val="Calibri"/>
      <family val="2"/>
      <scheme val="minor"/>
    </font>
    <font>
      <b/>
      <sz val="10"/>
      <color theme="1"/>
      <name val="Helvetica"/>
      <family val="2"/>
    </font>
    <font>
      <i/>
      <sz val="10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/>
    <xf numFmtId="0" fontId="2" fillId="5" borderId="0" xfId="0" applyFont="1" applyFill="1"/>
    <xf numFmtId="0" fontId="3" fillId="5" borderId="0" xfId="0" applyFont="1" applyFill="1"/>
    <xf numFmtId="0" fontId="4" fillId="2" borderId="0" xfId="0" applyFont="1" applyFill="1"/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2" fillId="2" borderId="7" xfId="0" applyFont="1" applyFill="1" applyBorder="1"/>
    <xf numFmtId="0" fontId="2" fillId="2" borderId="6" xfId="0" applyFont="1" applyFill="1" applyBorder="1"/>
    <xf numFmtId="0" fontId="6" fillId="2" borderId="1" xfId="0" applyFont="1" applyFill="1" applyBorder="1"/>
    <xf numFmtId="0" fontId="2" fillId="3" borderId="1" xfId="0" applyFont="1" applyFill="1" applyBorder="1"/>
    <xf numFmtId="0" fontId="2" fillId="3" borderId="0" xfId="0" applyFont="1" applyFill="1"/>
    <xf numFmtId="10" fontId="2" fillId="3" borderId="0" xfId="1" applyNumberFormat="1" applyFont="1" applyFill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9" fontId="2" fillId="2" borderId="0" xfId="0" applyNumberFormat="1" applyFont="1" applyFill="1"/>
    <xf numFmtId="0" fontId="2" fillId="4" borderId="0" xfId="0" applyFont="1" applyFill="1"/>
    <xf numFmtId="0" fontId="2" fillId="2" borderId="0" xfId="0" quotePrefix="1" applyFont="1" applyFill="1"/>
    <xf numFmtId="0" fontId="5" fillId="3" borderId="0" xfId="0" applyFont="1" applyFill="1"/>
    <xf numFmtId="10" fontId="5" fillId="3" borderId="0" xfId="1" applyNumberFormat="1" applyFont="1" applyFill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2B33B-7849-324B-8FEA-09738563673F}">
  <sheetPr>
    <pageSetUpPr fitToPage="1"/>
  </sheetPr>
  <dimension ref="A1:J46"/>
  <sheetViews>
    <sheetView tabSelected="1" zoomScale="164" workbookViewId="0">
      <selection activeCell="A3" sqref="A3:D3"/>
    </sheetView>
  </sheetViews>
  <sheetFormatPr baseColWidth="10" defaultRowHeight="14"/>
  <cols>
    <col min="1" max="10" width="14" style="8" customWidth="1"/>
    <col min="11" max="16384" width="10.83203125" style="4"/>
  </cols>
  <sheetData>
    <row r="1" spans="1:10">
      <c r="A1" s="1" t="s">
        <v>1</v>
      </c>
      <c r="B1" s="2"/>
      <c r="C1" s="3" t="s">
        <v>0</v>
      </c>
      <c r="D1" s="2"/>
      <c r="E1" s="2"/>
      <c r="F1" s="2"/>
      <c r="G1" s="2"/>
      <c r="H1" s="2"/>
      <c r="I1" s="2"/>
      <c r="J1" s="2"/>
    </row>
    <row r="3" spans="1:10">
      <c r="A3" s="5" t="s">
        <v>2</v>
      </c>
      <c r="B3" s="6"/>
      <c r="C3" s="6"/>
      <c r="D3" s="7"/>
      <c r="F3" s="9" t="s">
        <v>8</v>
      </c>
      <c r="G3" s="30">
        <f>B4+B5</f>
        <v>360000</v>
      </c>
      <c r="H3" s="10" t="s">
        <v>11</v>
      </c>
    </row>
    <row r="4" spans="1:10">
      <c r="A4" s="11" t="s">
        <v>3</v>
      </c>
      <c r="B4" s="12">
        <f>10000*34</f>
        <v>340000</v>
      </c>
      <c r="C4" s="11" t="s">
        <v>5</v>
      </c>
      <c r="D4" s="12">
        <f>10000*99</f>
        <v>990000</v>
      </c>
      <c r="F4" s="9" t="s">
        <v>9</v>
      </c>
      <c r="G4" s="30">
        <f>G3</f>
        <v>360000</v>
      </c>
      <c r="H4" s="10" t="s">
        <v>12</v>
      </c>
    </row>
    <row r="5" spans="1:10">
      <c r="A5" s="13" t="s">
        <v>4</v>
      </c>
      <c r="B5" s="14">
        <f>2*10000</f>
        <v>20000</v>
      </c>
      <c r="C5" s="13"/>
      <c r="D5" s="14"/>
      <c r="F5" s="9" t="s">
        <v>10</v>
      </c>
      <c r="G5" s="31">
        <f>B7/D4</f>
        <v>0.63636363636363635</v>
      </c>
      <c r="H5" s="10" t="s">
        <v>13</v>
      </c>
    </row>
    <row r="6" spans="1:10">
      <c r="A6" s="13"/>
      <c r="B6" s="14"/>
      <c r="C6" s="13"/>
      <c r="D6" s="14"/>
    </row>
    <row r="7" spans="1:10">
      <c r="A7" s="15" t="s">
        <v>6</v>
      </c>
      <c r="B7" s="16">
        <f>D8-360000</f>
        <v>630000</v>
      </c>
      <c r="C7" s="13"/>
      <c r="D7" s="14"/>
    </row>
    <row r="8" spans="1:10">
      <c r="A8" s="17" t="s">
        <v>7</v>
      </c>
      <c r="B8" s="18">
        <f>SUM(B4:B7)</f>
        <v>990000</v>
      </c>
      <c r="C8" s="19"/>
      <c r="D8" s="18">
        <f>SUM(D4:D7)</f>
        <v>990000</v>
      </c>
    </row>
    <row r="10" spans="1:10">
      <c r="A10" s="2"/>
      <c r="B10" s="2"/>
      <c r="C10" s="3" t="s">
        <v>14</v>
      </c>
      <c r="D10" s="2"/>
      <c r="E10" s="2"/>
      <c r="F10" s="2"/>
      <c r="G10" s="2"/>
      <c r="H10" s="2"/>
      <c r="I10" s="2"/>
      <c r="J10" s="2"/>
    </row>
    <row r="11" spans="1:10">
      <c r="A11" s="9" t="s">
        <v>15</v>
      </c>
    </row>
    <row r="12" spans="1:10">
      <c r="A12" s="20" t="s">
        <v>17</v>
      </c>
      <c r="B12" s="20" t="s">
        <v>18</v>
      </c>
      <c r="C12" s="20" t="s">
        <v>20</v>
      </c>
      <c r="D12" s="20" t="s">
        <v>17</v>
      </c>
      <c r="E12" s="20" t="s">
        <v>18</v>
      </c>
    </row>
    <row r="13" spans="1:10">
      <c r="A13" s="21" t="s">
        <v>16</v>
      </c>
      <c r="B13" s="21" t="s">
        <v>19</v>
      </c>
      <c r="C13" s="21"/>
      <c r="D13" s="21">
        <v>10000</v>
      </c>
      <c r="E13" s="21">
        <v>10000</v>
      </c>
    </row>
    <row r="15" spans="1:10">
      <c r="A15" s="9" t="s">
        <v>21</v>
      </c>
      <c r="B15" s="8" t="s">
        <v>22</v>
      </c>
      <c r="D15" s="21">
        <f>75000+40000</f>
        <v>115000</v>
      </c>
    </row>
    <row r="16" spans="1:10">
      <c r="B16" s="8" t="s">
        <v>23</v>
      </c>
    </row>
    <row r="18" spans="1:10">
      <c r="A18" s="9" t="s">
        <v>24</v>
      </c>
      <c r="B18" s="8" t="s">
        <v>25</v>
      </c>
      <c r="E18" s="22" t="s">
        <v>27</v>
      </c>
      <c r="F18" s="22"/>
    </row>
    <row r="19" spans="1:10">
      <c r="B19" s="8" t="s">
        <v>26</v>
      </c>
    </row>
    <row r="21" spans="1:10">
      <c r="A21" s="9" t="s">
        <v>28</v>
      </c>
      <c r="B21" s="8" t="s">
        <v>29</v>
      </c>
      <c r="C21" s="23">
        <f>40000/115000</f>
        <v>0.34782608695652173</v>
      </c>
    </row>
    <row r="23" spans="1:10">
      <c r="A23" s="2"/>
      <c r="B23" s="2"/>
      <c r="C23" s="3" t="s">
        <v>30</v>
      </c>
      <c r="D23" s="2"/>
      <c r="E23" s="2"/>
      <c r="F23" s="2"/>
      <c r="G23" s="2"/>
      <c r="H23" s="2"/>
      <c r="I23" s="2"/>
      <c r="J23" s="2"/>
    </row>
    <row r="24" spans="1:10">
      <c r="A24" s="24" t="s">
        <v>2</v>
      </c>
      <c r="B24" s="25"/>
      <c r="C24" s="25"/>
      <c r="D24" s="26"/>
    </row>
    <row r="25" spans="1:10">
      <c r="A25" s="11" t="s">
        <v>31</v>
      </c>
      <c r="B25" s="12">
        <v>10000</v>
      </c>
      <c r="C25" s="11" t="s">
        <v>34</v>
      </c>
      <c r="D25" s="12">
        <f>G27</f>
        <v>8571.4500000000007</v>
      </c>
      <c r="F25" s="9" t="s">
        <v>35</v>
      </c>
      <c r="G25" s="22">
        <v>11000</v>
      </c>
    </row>
    <row r="26" spans="1:10">
      <c r="A26" s="13" t="s">
        <v>32</v>
      </c>
      <c r="B26" s="14">
        <f>B25*0.1</f>
        <v>1000</v>
      </c>
      <c r="C26" s="13"/>
      <c r="D26" s="14"/>
      <c r="F26" s="9" t="s">
        <v>36</v>
      </c>
      <c r="G26" s="22">
        <v>6000</v>
      </c>
      <c r="H26" s="27">
        <v>0.7</v>
      </c>
    </row>
    <row r="27" spans="1:10">
      <c r="A27" s="13" t="s">
        <v>33</v>
      </c>
      <c r="B27" s="14">
        <v>-5000</v>
      </c>
      <c r="C27" s="13"/>
      <c r="D27" s="14"/>
      <c r="F27" s="9" t="s">
        <v>37</v>
      </c>
      <c r="G27" s="22">
        <f>MROUND(G26*H27/H26,0.05)</f>
        <v>8571.4500000000007</v>
      </c>
      <c r="H27" s="27">
        <v>1</v>
      </c>
    </row>
    <row r="28" spans="1:10">
      <c r="A28" s="15" t="s">
        <v>6</v>
      </c>
      <c r="B28" s="14">
        <v>2571.4499999999998</v>
      </c>
      <c r="C28" s="13"/>
      <c r="D28" s="14"/>
      <c r="F28" s="9" t="s">
        <v>38</v>
      </c>
      <c r="G28" s="22">
        <f>G27-G26</f>
        <v>2571.4500000000007</v>
      </c>
      <c r="H28" s="27">
        <v>0.3</v>
      </c>
    </row>
    <row r="29" spans="1:10">
      <c r="A29" s="19" t="s">
        <v>7</v>
      </c>
      <c r="B29" s="18">
        <f>SUM(B25:B28)</f>
        <v>8571.4500000000007</v>
      </c>
      <c r="C29" s="19" t="s">
        <v>7</v>
      </c>
      <c r="D29" s="18">
        <f>SUM(D25:D28)</f>
        <v>8571.4500000000007</v>
      </c>
    </row>
    <row r="31" spans="1:10">
      <c r="A31" s="2"/>
      <c r="B31" s="2"/>
      <c r="C31" s="3" t="s">
        <v>39</v>
      </c>
      <c r="D31" s="2"/>
      <c r="E31" s="2"/>
      <c r="F31" s="2"/>
      <c r="G31" s="2"/>
      <c r="H31" s="2"/>
      <c r="I31" s="2"/>
      <c r="J31" s="2"/>
    </row>
    <row r="32" spans="1:10">
      <c r="A32" s="8" t="s">
        <v>40</v>
      </c>
      <c r="C32" s="28">
        <f>MROUND(F32,0.05)</f>
        <v>43529.4</v>
      </c>
      <c r="D32" s="27">
        <v>1</v>
      </c>
      <c r="F32" s="8">
        <f>F33*G32/G33</f>
        <v>43529.411764705881</v>
      </c>
      <c r="G32" s="27">
        <v>1</v>
      </c>
    </row>
    <row r="33" spans="1:10">
      <c r="A33" s="29" t="s">
        <v>41</v>
      </c>
      <c r="C33" s="28">
        <f>MROUND(C32*0.15,0.05)</f>
        <v>6529.4000000000005</v>
      </c>
      <c r="D33" s="27">
        <v>0.15</v>
      </c>
      <c r="F33" s="8">
        <v>37000</v>
      </c>
      <c r="G33" s="27">
        <v>0.85</v>
      </c>
    </row>
    <row r="34" spans="1:10">
      <c r="A34" s="29" t="s">
        <v>42</v>
      </c>
      <c r="C34" s="8">
        <v>3000</v>
      </c>
    </row>
    <row r="35" spans="1:10">
      <c r="A35" s="8" t="s">
        <v>35</v>
      </c>
      <c r="C35" s="28">
        <v>40000</v>
      </c>
    </row>
    <row r="36" spans="1:10">
      <c r="A36" s="29" t="s">
        <v>47</v>
      </c>
      <c r="C36" s="28">
        <v>20000</v>
      </c>
      <c r="D36" s="8" t="s">
        <v>46</v>
      </c>
      <c r="F36" s="9" t="s">
        <v>48</v>
      </c>
      <c r="H36" s="22">
        <f>C32</f>
        <v>43529.4</v>
      </c>
    </row>
    <row r="37" spans="1:10">
      <c r="A37" s="8" t="s">
        <v>36</v>
      </c>
      <c r="C37" s="8">
        <v>60000</v>
      </c>
      <c r="F37" s="9" t="s">
        <v>49</v>
      </c>
      <c r="H37" s="22">
        <f>C41</f>
        <v>120000</v>
      </c>
    </row>
    <row r="38" spans="1:10">
      <c r="A38" s="29" t="s">
        <v>43</v>
      </c>
      <c r="C38" s="28">
        <v>30000</v>
      </c>
      <c r="F38" s="1" t="s">
        <v>17</v>
      </c>
      <c r="G38" s="1" t="s">
        <v>18</v>
      </c>
      <c r="H38" s="1" t="s">
        <v>20</v>
      </c>
      <c r="I38" s="1" t="s">
        <v>17</v>
      </c>
      <c r="J38" s="1" t="s">
        <v>18</v>
      </c>
    </row>
    <row r="39" spans="1:10">
      <c r="A39" s="8" t="s">
        <v>37</v>
      </c>
      <c r="C39" s="8">
        <v>90000</v>
      </c>
      <c r="D39" s="27">
        <v>0.75</v>
      </c>
      <c r="F39" s="21" t="s">
        <v>51</v>
      </c>
      <c r="G39" s="21" t="s">
        <v>50</v>
      </c>
      <c r="H39" s="21"/>
      <c r="I39" s="21">
        <v>20000</v>
      </c>
      <c r="J39" s="21">
        <v>20000</v>
      </c>
    </row>
    <row r="40" spans="1:10">
      <c r="A40" s="8" t="s">
        <v>44</v>
      </c>
      <c r="C40" s="28">
        <v>30000</v>
      </c>
      <c r="D40" s="27">
        <v>0.25</v>
      </c>
    </row>
    <row r="41" spans="1:10">
      <c r="A41" s="8" t="s">
        <v>45</v>
      </c>
      <c r="C41" s="28">
        <f>C39*D41/D39</f>
        <v>120000</v>
      </c>
      <c r="D41" s="27">
        <v>1</v>
      </c>
    </row>
    <row r="43" spans="1:10">
      <c r="A43" s="2"/>
      <c r="B43" s="2"/>
      <c r="C43" s="3" t="s">
        <v>52</v>
      </c>
      <c r="D43" s="2"/>
      <c r="E43" s="2"/>
      <c r="F43" s="2"/>
      <c r="G43" s="2"/>
      <c r="H43" s="2"/>
      <c r="I43" s="2"/>
      <c r="J43" s="2"/>
    </row>
    <row r="44" spans="1:10">
      <c r="A44" s="9" t="s">
        <v>53</v>
      </c>
      <c r="C44" s="22">
        <f>22000-9000</f>
        <v>13000</v>
      </c>
    </row>
    <row r="45" spans="1:10">
      <c r="A45" s="9" t="s">
        <v>54</v>
      </c>
      <c r="C45" s="22">
        <f>34000+3000-3400-9000</f>
        <v>24600</v>
      </c>
      <c r="D45" s="27">
        <v>0.8</v>
      </c>
    </row>
    <row r="46" spans="1:10">
      <c r="A46" s="9" t="s">
        <v>21</v>
      </c>
      <c r="C46" s="22">
        <f>C45*D46/D45</f>
        <v>30750</v>
      </c>
      <c r="D46" s="27">
        <v>1</v>
      </c>
    </row>
  </sheetData>
  <mergeCells count="2">
    <mergeCell ref="A3:D3"/>
    <mergeCell ref="A24:D24"/>
  </mergeCells>
  <pageMargins left="0.7" right="0.7" top="0.75" bottom="0.75" header="0.3" footer="0.3"/>
  <pageSetup paperSize="9" scale="81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Bravo</dc:creator>
  <cp:lastModifiedBy>Yannick Bravo</cp:lastModifiedBy>
  <cp:lastPrinted>2021-04-07T20:12:00Z</cp:lastPrinted>
  <dcterms:created xsi:type="dcterms:W3CDTF">2021-04-07T16:19:22Z</dcterms:created>
  <dcterms:modified xsi:type="dcterms:W3CDTF">2021-04-07T20:30:42Z</dcterms:modified>
</cp:coreProperties>
</file>