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110"/>
  <workbookPr/>
  <mc:AlternateContent xmlns:mc="http://schemas.openxmlformats.org/markup-compatibility/2006">
    <mc:Choice Requires="x15">
      <x15ac:absPath xmlns:x15ac="http://schemas.microsoft.com/office/spreadsheetml/2010/11/ac" url="https://d.docs.live.net/f4bbcb3dbf594bfe/_compta/exercices/"/>
    </mc:Choice>
  </mc:AlternateContent>
  <xr:revisionPtr revIDLastSave="21" documentId="13_ncr:1_{9B227468-E72C-6A41-916F-70BF861ECA9A}" xr6:coauthVersionLast="45" xr6:coauthVersionMax="45" xr10:uidLastSave="{E19A9A75-ED09-3E42-B5A2-0CC977D077C4}"/>
  <bookViews>
    <workbookView xWindow="7980" yWindow="8320" windowWidth="38400" windowHeight="23540" tabRatio="500" xr2:uid="{00000000-000D-0000-FFFF-FFFF00000000}"/>
  </bookViews>
  <sheets>
    <sheet name="Feuil1" sheetId="1" r:id="rId1"/>
  </sheets>
  <calcPr calcId="191028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27" i="1" l="1"/>
  <c r="F30" i="1" l="1"/>
  <c r="F26" i="1"/>
  <c r="E25" i="1"/>
  <c r="E21" i="1"/>
  <c r="E19" i="1"/>
  <c r="E20" i="1"/>
  <c r="E16" i="1"/>
  <c r="F18" i="1"/>
  <c r="F15" i="1"/>
  <c r="E8" i="1"/>
  <c r="F9" i="1"/>
  <c r="E14" i="1"/>
  <c r="F10" i="1"/>
  <c r="F3" i="1"/>
  <c r="E6" i="1"/>
  <c r="F2" i="1"/>
  <c r="E2" i="1"/>
</calcChain>
</file>

<file path=xl/sharedStrings.xml><?xml version="1.0" encoding="utf-8"?>
<sst xmlns="http://schemas.openxmlformats.org/spreadsheetml/2006/main" count="120" uniqueCount="50">
  <si>
    <t>Amortissements</t>
  </si>
  <si>
    <t>Véhicules</t>
  </si>
  <si>
    <t>Machine</t>
  </si>
  <si>
    <t>-</t>
  </si>
  <si>
    <t>Débiteurs</t>
  </si>
  <si>
    <t>40500 - (40500 x 20 x 713 / 100 x 360)</t>
  </si>
  <si>
    <t>TVA due</t>
  </si>
  <si>
    <t>Charges exceptionnelles</t>
  </si>
  <si>
    <t>N°</t>
  </si>
  <si>
    <t>débit</t>
  </si>
  <si>
    <t>crédit</t>
  </si>
  <si>
    <t>libellé</t>
  </si>
  <si>
    <t>14500 x 20 x 285 / 100 * 360</t>
  </si>
  <si>
    <t>Caisse</t>
  </si>
  <si>
    <t>14500 - 2295.85</t>
  </si>
  <si>
    <t>Vallait 12204.15, vendu 12000</t>
  </si>
  <si>
    <t>2014 : 120000x25x172/36000
120000-14333.35=105'666.65
2015-2016:105'666.65x0.75^2
=59437.50 x 25 x 289 / 36000</t>
  </si>
  <si>
    <t>CA s/ machines</t>
  </si>
  <si>
    <t>Machines</t>
  </si>
  <si>
    <t>prix d'achat</t>
  </si>
  <si>
    <t>CA s/machines</t>
  </si>
  <si>
    <t>14333.35+46229.15+11928.80</t>
  </si>
  <si>
    <t>3b</t>
  </si>
  <si>
    <t>Vallait 120000-72491.3, vendu 30000</t>
  </si>
  <si>
    <t>Escomptes accordés</t>
  </si>
  <si>
    <t>30000 x 1%</t>
  </si>
  <si>
    <t>Compte-courant</t>
  </si>
  <si>
    <t>CA s/ mobilier</t>
  </si>
  <si>
    <t>Mobilier</t>
  </si>
  <si>
    <t>CA s/mobilier</t>
  </si>
  <si>
    <t>Produits exceptionnels</t>
  </si>
  <si>
    <t>Poste</t>
  </si>
  <si>
    <t>avait été totalement amorti</t>
  </si>
  <si>
    <t>vallait 1.-, vendu 555.55 ht</t>
  </si>
  <si>
    <t xml:space="preserve">40500 x 20 x 310 / 100 x 360 = </t>
  </si>
  <si>
    <t>23000 = 107,7%, x = 7,7%</t>
  </si>
  <si>
    <t>Vallait 24457.50, vendue (23'000-1644.40)</t>
  </si>
  <si>
    <t>12000 x 0.077</t>
  </si>
  <si>
    <t>12000 x 1.077</t>
  </si>
  <si>
    <t>30000 x 0.077</t>
  </si>
  <si>
    <t>30000 x 1.077</t>
  </si>
  <si>
    <t>30000 x 1% x 7.7%</t>
  </si>
  <si>
    <t>32’310 x 99%</t>
  </si>
  <si>
    <t>16000 / 1.077</t>
  </si>
  <si>
    <t>5000 x 1.077</t>
  </si>
  <si>
    <t>5000 x 0.077</t>
  </si>
  <si>
    <t>600 / 1.077 * 0.077</t>
  </si>
  <si>
    <t>2014 :  14856.10x33.3%x285/36000= 3920.35
2015-2016 : 10’935.75x0.6666^2=4’860.35
2017 : 4’860.35x33.333x225/360</t>
  </si>
  <si>
    <t>14856.10 - 4860.35+1012.50</t>
  </si>
  <si>
    <t>Vallait 14’856.1-11’008.25, vendu 5000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</si>
</sst>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* #,##0.00_)\ _C_H_F_ ;_ * \(#,##0.00\)\ _C_H_F_ ;_ * &quot;-&quot;??_)\ _C_H_F_ ;_ @_ "/>
  </numFmts>
  <fonts count="3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164" fontId="0" fillId="0" borderId="1" xfId="1" applyFont="1" applyBorder="1" applyAlignment="1">
      <alignment wrapText="1"/>
    </xf>
    <xf numFmtId="164" fontId="0" fillId="0" borderId="0" xfId="1" applyFont="1" applyAlignment="1">
      <alignment wrapText="1"/>
    </xf>
    <xf numFmtId="0" fontId="0" fillId="0" borderId="1" xfId="0" applyFont="1" applyBorder="1" applyAlignment="1">
      <alignment wrapText="1"/>
    </xf>
    <xf numFmtId="164" fontId="0" fillId="2" borderId="1" xfId="1" applyFont="1" applyFill="1" applyBorder="1" applyAlignment="1">
      <alignment wrapText="1"/>
    </xf>
  </cellXfs>
  <cellStyles count="2">
    <cellStyle name="Milliers" xfId="1" builtinId="3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Bureau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1"/>
  <sheetViews>
    <sheetView tabSelected="1" view="pageLayout" workbookViewId="0">
      <selection activeCell="H12" sqref="H12"/>
    </sheetView>
  </sheetViews>
  <sheetFormatPr baseColWidth="10" defaultColWidth="10.83203125" defaultRowHeight="16" x14ac:dyDescent="0.2"/>
  <cols>
    <col min="1" max="1" width="3.6640625" style="1" bestFit="1" customWidth="1"/>
    <col min="2" max="2" width="16" style="1" customWidth="1"/>
    <col min="3" max="3" width="15.1640625" style="1" customWidth="1"/>
    <col min="4" max="4" width="27.6640625" style="1" customWidth="1"/>
    <col min="5" max="5" width="12.6640625" style="4" bestFit="1" customWidth="1"/>
    <col min="6" max="6" width="15.83203125" style="4" customWidth="1"/>
    <col min="7" max="7" width="11.6640625" style="1" bestFit="1" customWidth="1"/>
    <col min="8" max="16384" width="10.83203125" style="1"/>
  </cols>
  <sheetData>
    <row r="1" spans="1:6" ht="17" x14ac:dyDescent="0.2">
      <c r="A1" s="2" t="s">
        <v>8</v>
      </c>
      <c r="B1" s="2" t="s">
        <v>9</v>
      </c>
      <c r="C1" s="2" t="s">
        <v>10</v>
      </c>
      <c r="D1" s="2" t="s">
        <v>11</v>
      </c>
      <c r="E1" s="3" t="s">
        <v>9</v>
      </c>
      <c r="F1" s="3" t="s">
        <v>10</v>
      </c>
    </row>
    <row r="2" spans="1:6" ht="17" x14ac:dyDescent="0.2">
      <c r="A2" s="2">
        <v>1</v>
      </c>
      <c r="B2" s="2" t="s">
        <v>0</v>
      </c>
      <c r="C2" s="2" t="s">
        <v>2</v>
      </c>
      <c r="D2" s="2" t="s">
        <v>34</v>
      </c>
      <c r="E2" s="3">
        <f>40500*0.2*310/360</f>
        <v>6975</v>
      </c>
      <c r="F2" s="3">
        <f>40500*0.2*310/360</f>
        <v>6975</v>
      </c>
    </row>
    <row r="3" spans="1:6" ht="34" x14ac:dyDescent="0.2">
      <c r="A3" s="2"/>
      <c r="B3" s="2" t="s">
        <v>3</v>
      </c>
      <c r="C3" s="2" t="s">
        <v>2</v>
      </c>
      <c r="D3" s="2" t="s">
        <v>5</v>
      </c>
      <c r="E3" s="3" t="s">
        <v>3</v>
      </c>
      <c r="F3" s="3">
        <f>40500-(40500*0.2*713/360)</f>
        <v>24457.5</v>
      </c>
    </row>
    <row r="4" spans="1:6" ht="17" x14ac:dyDescent="0.2">
      <c r="A4" s="2"/>
      <c r="B4" s="2" t="s">
        <v>4</v>
      </c>
      <c r="C4" s="2" t="s">
        <v>3</v>
      </c>
      <c r="D4" s="2"/>
      <c r="E4" s="3">
        <v>23000</v>
      </c>
      <c r="F4" s="3" t="s">
        <v>3</v>
      </c>
    </row>
    <row r="5" spans="1:6" ht="17" x14ac:dyDescent="0.2">
      <c r="A5" s="2"/>
      <c r="B5" s="2" t="s">
        <v>3</v>
      </c>
      <c r="C5" s="2" t="s">
        <v>6</v>
      </c>
      <c r="D5" s="2" t="s">
        <v>35</v>
      </c>
      <c r="E5" s="3" t="s">
        <v>3</v>
      </c>
      <c r="F5" s="3">
        <v>1644.4</v>
      </c>
    </row>
    <row r="6" spans="1:6" ht="34" x14ac:dyDescent="0.2">
      <c r="A6" s="2"/>
      <c r="B6" s="2" t="s">
        <v>7</v>
      </c>
      <c r="C6" s="2" t="s">
        <v>3</v>
      </c>
      <c r="D6" s="2" t="s">
        <v>36</v>
      </c>
      <c r="E6" s="3">
        <f>(E4-F5-F3)*-1</f>
        <v>3101.9000000000015</v>
      </c>
      <c r="F6" s="3" t="s">
        <v>3</v>
      </c>
    </row>
    <row r="7" spans="1:6" ht="17" x14ac:dyDescent="0.2">
      <c r="A7" s="2">
        <v>2</v>
      </c>
      <c r="B7" s="2" t="s">
        <v>0</v>
      </c>
      <c r="C7" s="2" t="s">
        <v>1</v>
      </c>
      <c r="D7" s="2" t="s">
        <v>12</v>
      </c>
      <c r="E7" s="3">
        <v>2295.85</v>
      </c>
      <c r="F7" s="3">
        <v>2295.85</v>
      </c>
    </row>
    <row r="8" spans="1:6" ht="17" x14ac:dyDescent="0.2">
      <c r="A8" s="2"/>
      <c r="B8" s="2" t="s">
        <v>13</v>
      </c>
      <c r="C8" s="2" t="s">
        <v>3</v>
      </c>
      <c r="D8" s="2" t="s">
        <v>38</v>
      </c>
      <c r="E8" s="3">
        <f>12000*1.077</f>
        <v>12924</v>
      </c>
      <c r="F8" s="3" t="s">
        <v>3</v>
      </c>
    </row>
    <row r="9" spans="1:6" ht="15" x14ac:dyDescent="0.2">
      <c r="A9" s="2"/>
      <c r="B9" s="2" t="s">
        <v>3</v>
      </c>
      <c r="C9" s="2" t="s">
        <v>6</v>
      </c>
      <c r="D9" s="2" t="s">
        <v>37</v>
      </c>
      <c r="E9" s="3" t="s">
        <v>3</v>
      </c>
      <c r="F9" s="3">
        <f>12000*0.077</f>
        <v>924</v>
      </c>
    </row>
    <row r="10" spans="1:6" ht="17" x14ac:dyDescent="0.2">
      <c r="A10" s="2"/>
      <c r="B10" s="2" t="s">
        <v>3</v>
      </c>
      <c r="C10" s="2" t="s">
        <v>1</v>
      </c>
      <c r="D10" s="2" t="s">
        <v>14</v>
      </c>
      <c r="E10" s="3" t="s">
        <v>3</v>
      </c>
      <c r="F10" s="3">
        <f>14500-2295.85</f>
        <v>12204.15</v>
      </c>
    </row>
    <row r="11" spans="1:6" ht="30" x14ac:dyDescent="0.2">
      <c r="A11" s="2"/>
      <c r="B11" s="2" t="s">
        <v>7</v>
      </c>
      <c r="C11" s="2" t="s">
        <v>3</v>
      </c>
      <c r="D11" s="2" t="s">
        <v>15</v>
      </c>
      <c r="E11" s="3">
        <v>204.15</v>
      </c>
      <c r="F11" s="3" t="s">
        <v>3</v>
      </c>
    </row>
    <row r="12" spans="1:6" ht="68" x14ac:dyDescent="0.2">
      <c r="A12" s="2">
        <v>3</v>
      </c>
      <c r="B12" s="2" t="s">
        <v>0</v>
      </c>
      <c r="C12" s="2" t="s">
        <v>17</v>
      </c>
      <c r="D12" s="2" t="s">
        <v>16</v>
      </c>
      <c r="E12" s="3">
        <v>11928.8</v>
      </c>
      <c r="F12" s="3">
        <v>11928.8</v>
      </c>
    </row>
    <row r="13" spans="1:6" ht="17" x14ac:dyDescent="0.2">
      <c r="A13" s="2"/>
      <c r="B13" s="2" t="s">
        <v>3</v>
      </c>
      <c r="C13" s="2" t="s">
        <v>18</v>
      </c>
      <c r="D13" s="2" t="s">
        <v>19</v>
      </c>
      <c r="E13" s="3" t="s">
        <v>3</v>
      </c>
      <c r="F13" s="3">
        <v>120000</v>
      </c>
    </row>
    <row r="14" spans="1:6" ht="17" x14ac:dyDescent="0.2">
      <c r="A14" s="2"/>
      <c r="B14" s="2" t="s">
        <v>20</v>
      </c>
      <c r="C14" s="2" t="s">
        <v>3</v>
      </c>
      <c r="D14" s="2" t="s">
        <v>21</v>
      </c>
      <c r="E14" s="3">
        <f>14333.35+46229.15+11928.8</f>
        <v>72491.3</v>
      </c>
      <c r="F14" s="3" t="s">
        <v>3</v>
      </c>
    </row>
    <row r="15" spans="1:6" ht="17" x14ac:dyDescent="0.2">
      <c r="A15" s="2"/>
      <c r="B15" s="2" t="s">
        <v>3</v>
      </c>
      <c r="C15" s="2" t="s">
        <v>6</v>
      </c>
      <c r="D15" s="2" t="s">
        <v>39</v>
      </c>
      <c r="E15" s="3" t="s">
        <v>3</v>
      </c>
      <c r="F15" s="3">
        <f>30000*0.077</f>
        <v>2310</v>
      </c>
    </row>
    <row r="16" spans="1:6" ht="17" x14ac:dyDescent="0.2">
      <c r="A16" s="2"/>
      <c r="B16" s="2" t="s">
        <v>4</v>
      </c>
      <c r="C16" s="2" t="s">
        <v>3</v>
      </c>
      <c r="D16" s="2" t="s">
        <v>40</v>
      </c>
      <c r="E16" s="3">
        <f>30000*1.077</f>
        <v>32310</v>
      </c>
      <c r="F16" s="3" t="s">
        <v>3</v>
      </c>
    </row>
    <row r="17" spans="1:6" ht="34" x14ac:dyDescent="0.2">
      <c r="A17" s="2"/>
      <c r="B17" s="2" t="s">
        <v>7</v>
      </c>
      <c r="C17" s="2" t="s">
        <v>3</v>
      </c>
      <c r="D17" s="2" t="s">
        <v>23</v>
      </c>
      <c r="E17" s="3">
        <v>17508.7</v>
      </c>
      <c r="F17" s="3" t="s">
        <v>3</v>
      </c>
    </row>
    <row r="18" spans="1:6" ht="17" x14ac:dyDescent="0.2">
      <c r="A18" s="2" t="s">
        <v>22</v>
      </c>
      <c r="B18" s="2" t="s">
        <v>3</v>
      </c>
      <c r="C18" s="2" t="s">
        <v>4</v>
      </c>
      <c r="D18" s="2"/>
      <c r="E18" s="3" t="s">
        <v>3</v>
      </c>
      <c r="F18" s="3">
        <f>E16</f>
        <v>32310</v>
      </c>
    </row>
    <row r="19" spans="1:6" ht="34" x14ac:dyDescent="0.2">
      <c r="A19" s="2"/>
      <c r="B19" s="2" t="s">
        <v>24</v>
      </c>
      <c r="C19" s="2" t="s">
        <v>3</v>
      </c>
      <c r="D19" s="2" t="s">
        <v>25</v>
      </c>
      <c r="E19" s="3">
        <f>300</f>
        <v>300</v>
      </c>
      <c r="F19" s="3" t="s">
        <v>3</v>
      </c>
    </row>
    <row r="20" spans="1:6" ht="15" x14ac:dyDescent="0.2">
      <c r="A20" s="2"/>
      <c r="B20" s="2" t="s">
        <v>6</v>
      </c>
      <c r="C20" s="2" t="s">
        <v>3</v>
      </c>
      <c r="D20" s="2" t="s">
        <v>41</v>
      </c>
      <c r="E20" s="3">
        <f>E19*7.7/100</f>
        <v>23.1</v>
      </c>
      <c r="F20" s="3" t="s">
        <v>3</v>
      </c>
    </row>
    <row r="21" spans="1:6" ht="17" x14ac:dyDescent="0.2">
      <c r="A21" s="2"/>
      <c r="B21" s="2" t="s">
        <v>26</v>
      </c>
      <c r="C21" s="2" t="s">
        <v>3</v>
      </c>
      <c r="D21" s="2" t="s">
        <v>42</v>
      </c>
      <c r="E21" s="3">
        <f>32310*0.99</f>
        <v>31986.9</v>
      </c>
      <c r="F21" s="3" t="s">
        <v>3</v>
      </c>
    </row>
    <row r="22" spans="1:6" ht="108" customHeight="1" x14ac:dyDescent="0.2">
      <c r="A22" s="2">
        <v>4</v>
      </c>
      <c r="B22" s="2" t="s">
        <v>0</v>
      </c>
      <c r="C22" s="2" t="s">
        <v>27</v>
      </c>
      <c r="D22" s="2" t="s">
        <v>47</v>
      </c>
      <c r="E22" s="3">
        <v>1012.5</v>
      </c>
      <c r="F22" s="3">
        <v>1012.5</v>
      </c>
    </row>
    <row r="23" spans="1:6" ht="17" x14ac:dyDescent="0.2">
      <c r="A23" s="2"/>
      <c r="B23" s="2" t="s">
        <v>3</v>
      </c>
      <c r="C23" s="2" t="s">
        <v>28</v>
      </c>
      <c r="D23" s="2" t="s">
        <v>43</v>
      </c>
      <c r="E23" s="3" t="s">
        <v>3</v>
      </c>
      <c r="F23" s="6">
        <v>14856.1</v>
      </c>
    </row>
    <row r="24" spans="1:6" ht="17" x14ac:dyDescent="0.2">
      <c r="A24" s="2"/>
      <c r="B24" s="2" t="s">
        <v>29</v>
      </c>
      <c r="C24" s="2" t="s">
        <v>3</v>
      </c>
      <c r="D24" s="5" t="s">
        <v>48</v>
      </c>
      <c r="E24" s="6">
        <v>11008.25</v>
      </c>
      <c r="F24" s="3" t="s">
        <v>3</v>
      </c>
    </row>
    <row r="25" spans="1:6" ht="17" x14ac:dyDescent="0.2">
      <c r="A25" s="2"/>
      <c r="B25" s="2" t="s">
        <v>4</v>
      </c>
      <c r="C25" s="2" t="s">
        <v>3</v>
      </c>
      <c r="D25" s="2" t="s">
        <v>44</v>
      </c>
      <c r="E25" s="3">
        <f>5000*1.077</f>
        <v>5385</v>
      </c>
      <c r="F25" s="3" t="s">
        <v>3</v>
      </c>
    </row>
    <row r="26" spans="1:6" ht="15" x14ac:dyDescent="0.2">
      <c r="A26" s="2"/>
      <c r="B26" s="2" t="s">
        <v>3</v>
      </c>
      <c r="C26" s="2" t="s">
        <v>6</v>
      </c>
      <c r="D26" s="2" t="s">
        <v>45</v>
      </c>
      <c r="E26" s="3" t="s">
        <v>3</v>
      </c>
      <c r="F26" s="3">
        <f>5000*0.077</f>
        <v>385</v>
      </c>
    </row>
    <row r="27" spans="1:6" ht="34" x14ac:dyDescent="0.2">
      <c r="A27" s="2"/>
      <c r="B27" s="2" t="s">
        <v>3</v>
      </c>
      <c r="C27" s="2" t="s">
        <v>30</v>
      </c>
      <c r="D27" s="2" t="s">
        <v>49</v>
      </c>
      <c r="E27" s="3" t="s">
        <v>3</v>
      </c>
      <c r="F27" s="6">
        <f>(F23-E24-5000)*-1</f>
        <v>1152.1499999999996</v>
      </c>
    </row>
    <row r="28" spans="1:6" ht="15" x14ac:dyDescent="0.2">
      <c r="A28" s="2">
        <v>5</v>
      </c>
      <c r="B28" s="2" t="s">
        <v>31</v>
      </c>
      <c r="C28" s="2" t="s">
        <v>3</v>
      </c>
      <c r="D28" s="2"/>
      <c r="E28" s="3">
        <v>600</v>
      </c>
      <c r="F28" s="3" t="s">
        <v>3</v>
      </c>
    </row>
    <row r="29" spans="1:6" ht="17" x14ac:dyDescent="0.2">
      <c r="A29" s="2"/>
      <c r="B29" s="2" t="s">
        <v>3</v>
      </c>
      <c r="C29" s="2" t="s">
        <v>1</v>
      </c>
      <c r="D29" s="2" t="s">
        <v>32</v>
      </c>
      <c r="E29" s="3" t="s">
        <v>3</v>
      </c>
      <c r="F29" s="3">
        <v>1</v>
      </c>
    </row>
    <row r="30" spans="1:6" ht="15" x14ac:dyDescent="0.2">
      <c r="A30" s="2"/>
      <c r="B30" s="2" t="s">
        <v>3</v>
      </c>
      <c r="C30" s="2" t="s">
        <v>6</v>
      </c>
      <c r="D30" s="2" t="s">
        <v>46</v>
      </c>
      <c r="E30" s="3" t="s">
        <v>3</v>
      </c>
      <c r="F30" s="3">
        <f>600/1.077*0.077</f>
        <v>42.896935933147638</v>
      </c>
    </row>
    <row r="31" spans="1:6" ht="34" x14ac:dyDescent="0.2">
      <c r="A31" s="2"/>
      <c r="B31" s="2" t="s">
        <v>3</v>
      </c>
      <c r="C31" s="2" t="s">
        <v>30</v>
      </c>
      <c r="D31" s="2" t="s">
        <v>33</v>
      </c>
      <c r="E31" s="3" t="s">
        <v>3</v>
      </c>
      <c r="F31" s="6">
        <v>556.1</v>
      </c>
    </row>
  </sheetData>
  <phoneticPr fontId="2" type="noConversion"/>
  <pageMargins left="0.25" right="0.25" top="0.75" bottom="0.75" header="0.3" footer="0.3"/>
  <pageSetup paperSize="9" orientation="portrait" horizontalDpi="0" verticalDpi="0"/>
  <headerFooter>
    <oddHeader>&amp;RREVE_x000D_Corrigé</oddHeader>
  </headerFooter>
  <extLst>
    <ext xmlns:mx="http://schemas.microsoft.com/office/mac/excel/2008/main" uri="{64002731-A6B0-56B0-2670-7721B7C09600}">
      <mx:PLV Mode="1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 de Microsoft Office</dc:creator>
  <cp:lastModifiedBy>Yannick Bravo</cp:lastModifiedBy>
  <cp:lastPrinted>2020-11-14T08:16:26Z</cp:lastPrinted>
  <dcterms:created xsi:type="dcterms:W3CDTF">2017-11-13T05:35:00Z</dcterms:created>
  <dcterms:modified xsi:type="dcterms:W3CDTF">2020-11-25T13:20:22Z</dcterms:modified>
</cp:coreProperties>
</file>