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823"/>
  <workbookPr showInkAnnotation="0" autoCompressPictures="0"/>
  <bookViews>
    <workbookView xWindow="480" yWindow="480" windowWidth="25120" windowHeight="14480" tabRatio="500"/>
  </bookViews>
  <sheets>
    <sheet name="Feuil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0" i="1" l="1"/>
  <c r="F40" i="1"/>
  <c r="E39" i="1"/>
  <c r="E35" i="1"/>
  <c r="F36" i="1"/>
  <c r="E37" i="1"/>
  <c r="F29" i="1"/>
  <c r="E28" i="1"/>
  <c r="E25" i="1"/>
  <c r="F24" i="1"/>
  <c r="E23" i="1"/>
  <c r="F21" i="1"/>
  <c r="E20" i="1"/>
  <c r="E16" i="1"/>
  <c r="E15" i="1"/>
  <c r="E14" i="1"/>
  <c r="E13" i="1"/>
  <c r="E12" i="1"/>
  <c r="F10" i="1"/>
  <c r="E9" i="1"/>
</calcChain>
</file>

<file path=xl/sharedStrings.xml><?xml version="1.0" encoding="utf-8"?>
<sst xmlns="http://schemas.openxmlformats.org/spreadsheetml/2006/main" count="137" uniqueCount="45">
  <si>
    <t>no</t>
  </si>
  <si>
    <t>Comptes</t>
  </si>
  <si>
    <t>Libellé</t>
  </si>
  <si>
    <t>Montants</t>
  </si>
  <si>
    <t>Débit</t>
  </si>
  <si>
    <t>Crédit</t>
  </si>
  <si>
    <t>-</t>
  </si>
  <si>
    <t>Banque</t>
  </si>
  <si>
    <t>Débiteurs</t>
  </si>
  <si>
    <t>Créanciers</t>
  </si>
  <si>
    <t>KARL - Correction</t>
  </si>
  <si>
    <t>Ventes de Marchandises</t>
  </si>
  <si>
    <t>TVA Due</t>
  </si>
  <si>
    <t>TVA à récup. s/marchandises</t>
  </si>
  <si>
    <t>1000 = 95%, X = 100%</t>
  </si>
  <si>
    <t>Achats Marchandises</t>
  </si>
  <si>
    <t>1000 x 102.5%</t>
  </si>
  <si>
    <t>1000 x 2.5%</t>
  </si>
  <si>
    <t>RR Obtenus</t>
  </si>
  <si>
    <t>1000 = 95%, X = 5%</t>
  </si>
  <si>
    <t>97% x 4200</t>
  </si>
  <si>
    <t>Escomptes Accordés</t>
  </si>
  <si>
    <t>4200 x 3% / 1.08</t>
  </si>
  <si>
    <t>4200 x 3% / 1.08 x 8 %</t>
  </si>
  <si>
    <t>Frais d'achats</t>
  </si>
  <si>
    <t>130 = 108 %, X = 100%</t>
  </si>
  <si>
    <t>130 = 108 %, X = 8%</t>
  </si>
  <si>
    <t>4000 x 1.05 x 8%</t>
  </si>
  <si>
    <t>Poste</t>
  </si>
  <si>
    <t>6000 = 108 %, X = 8% tva due finale</t>
  </si>
  <si>
    <t>6000 - TVA = 85%. X = 15%</t>
  </si>
  <si>
    <t>6000 - TVA = 85%. X = 100 %</t>
  </si>
  <si>
    <t>rien à journaliser - devis</t>
  </si>
  <si>
    <t>Téléphone</t>
  </si>
  <si>
    <t>TVA à récup. s/ inv et ACE</t>
  </si>
  <si>
    <t>180 x 8%</t>
  </si>
  <si>
    <t>RR Accordés</t>
  </si>
  <si>
    <t>540 x 10%</t>
  </si>
  <si>
    <t>9000 x 95 % x 2.5 %</t>
  </si>
  <si>
    <t>9000 x 95 % x 102.5 %</t>
  </si>
  <si>
    <t>5 % x 9000</t>
  </si>
  <si>
    <t>8% x 32</t>
  </si>
  <si>
    <t>108% x 32</t>
  </si>
  <si>
    <t>Frais bancaires</t>
  </si>
  <si>
    <t>540 x 90 % - 4 (frais)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</si>
</sst>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rgb="FF000000"/>
      <name val="Arial"/>
    </font>
    <font>
      <sz val="11"/>
      <color theme="1"/>
      <name val="Arial"/>
    </font>
    <font>
      <sz val="11"/>
      <color rgb="FF000000"/>
      <name val="Arial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</borders>
  <cellStyleXfs count="36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43" fontId="6" fillId="0" borderId="3" xfId="33" applyFont="1" applyBorder="1" applyAlignment="1">
      <alignment wrapText="1"/>
    </xf>
    <xf numFmtId="43" fontId="6" fillId="0" borderId="4" xfId="33" applyFont="1" applyBorder="1" applyAlignment="1">
      <alignment wrapText="1"/>
    </xf>
    <xf numFmtId="43" fontId="6" fillId="0" borderId="1" xfId="33" applyFont="1" applyBorder="1" applyAlignment="1">
      <alignment wrapText="1"/>
    </xf>
    <xf numFmtId="43" fontId="6" fillId="0" borderId="6" xfId="33" applyFont="1" applyBorder="1" applyAlignment="1">
      <alignment wrapText="1"/>
    </xf>
    <xf numFmtId="43" fontId="6" fillId="0" borderId="8" xfId="33" applyFont="1" applyBorder="1" applyAlignment="1">
      <alignment wrapText="1"/>
    </xf>
    <xf numFmtId="43" fontId="6" fillId="0" borderId="9" xfId="33" applyFont="1" applyBorder="1" applyAlignment="1">
      <alignment wrapText="1"/>
    </xf>
    <xf numFmtId="0" fontId="6" fillId="0" borderId="5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5" fillId="0" borderId="0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</cellXfs>
  <cellStyles count="36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4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5" builtinId="9" hidden="1"/>
    <cellStyle name="Milliers" xfId="33" builtinId="3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abSelected="1" topLeftCell="A23" zoomScale="150" zoomScaleNormal="150" zoomScalePageLayoutView="150" workbookViewId="0">
      <selection activeCell="E33" sqref="E33"/>
    </sheetView>
  </sheetViews>
  <sheetFormatPr baseColWidth="10" defaultRowHeight="13" x14ac:dyDescent="0"/>
  <cols>
    <col min="1" max="1" width="3.33203125" style="1" bestFit="1" customWidth="1"/>
    <col min="2" max="3" width="18.1640625" style="1" customWidth="1"/>
    <col min="4" max="4" width="23.5" style="1" customWidth="1"/>
    <col min="5" max="6" width="10.33203125" style="1" customWidth="1"/>
    <col min="7" max="16384" width="10.83203125" style="1"/>
  </cols>
  <sheetData>
    <row r="1" spans="1:6" ht="14" thickBot="1">
      <c r="A1" s="23" t="s">
        <v>10</v>
      </c>
      <c r="B1" s="23"/>
      <c r="C1" s="23"/>
      <c r="D1" s="23"/>
      <c r="E1" s="23"/>
      <c r="F1" s="23"/>
    </row>
    <row r="2" spans="1:6" ht="14" thickTop="1">
      <c r="A2" s="26" t="s">
        <v>0</v>
      </c>
      <c r="B2" s="24" t="s">
        <v>1</v>
      </c>
      <c r="C2" s="24"/>
      <c r="D2" s="24" t="s">
        <v>2</v>
      </c>
      <c r="E2" s="24" t="s">
        <v>3</v>
      </c>
      <c r="F2" s="25"/>
    </row>
    <row r="3" spans="1:6" ht="14" thickBot="1">
      <c r="A3" s="27"/>
      <c r="B3" s="4" t="s">
        <v>4</v>
      </c>
      <c r="C3" s="4" t="s">
        <v>5</v>
      </c>
      <c r="D3" s="28"/>
      <c r="E3" s="4" t="s">
        <v>4</v>
      </c>
      <c r="F3" s="5" t="s">
        <v>5</v>
      </c>
    </row>
    <row r="4" spans="1:6" ht="27" thickTop="1">
      <c r="A4" s="20">
        <v>1</v>
      </c>
      <c r="B4" s="3" t="s">
        <v>6</v>
      </c>
      <c r="C4" s="3" t="s">
        <v>11</v>
      </c>
      <c r="D4" s="3"/>
      <c r="E4" s="8" t="s">
        <v>6</v>
      </c>
      <c r="F4" s="9">
        <v>4500</v>
      </c>
    </row>
    <row r="5" spans="1:6">
      <c r="A5" s="15"/>
      <c r="B5" s="2" t="s">
        <v>6</v>
      </c>
      <c r="C5" s="2" t="s">
        <v>12</v>
      </c>
      <c r="D5" s="2"/>
      <c r="E5" s="10" t="s">
        <v>6</v>
      </c>
      <c r="F5" s="11">
        <v>360</v>
      </c>
    </row>
    <row r="6" spans="1:6">
      <c r="A6" s="15"/>
      <c r="B6" s="2" t="s">
        <v>8</v>
      </c>
      <c r="C6" s="2" t="s">
        <v>6</v>
      </c>
      <c r="D6" s="2"/>
      <c r="E6" s="10">
        <v>4860</v>
      </c>
      <c r="F6" s="11" t="s">
        <v>6</v>
      </c>
    </row>
    <row r="7" spans="1:6">
      <c r="A7" s="15">
        <v>2</v>
      </c>
      <c r="B7" s="2" t="s">
        <v>6</v>
      </c>
      <c r="C7" s="2" t="s">
        <v>9</v>
      </c>
      <c r="D7" s="2" t="s">
        <v>16</v>
      </c>
      <c r="E7" s="10" t="s">
        <v>6</v>
      </c>
      <c r="F7" s="11">
        <v>1025.5</v>
      </c>
    </row>
    <row r="8" spans="1:6" ht="26">
      <c r="A8" s="15"/>
      <c r="B8" s="2" t="s">
        <v>13</v>
      </c>
      <c r="C8" s="2" t="s">
        <v>6</v>
      </c>
      <c r="D8" s="2" t="s">
        <v>17</v>
      </c>
      <c r="E8" s="10">
        <v>25.5</v>
      </c>
      <c r="F8" s="11" t="s">
        <v>6</v>
      </c>
    </row>
    <row r="9" spans="1:6" ht="26">
      <c r="A9" s="15"/>
      <c r="B9" s="2" t="s">
        <v>15</v>
      </c>
      <c r="C9" s="2" t="s">
        <v>6</v>
      </c>
      <c r="D9" s="2" t="s">
        <v>14</v>
      </c>
      <c r="E9" s="10">
        <f>MROUND(1000*100/95,0.05)</f>
        <v>1052.6500000000001</v>
      </c>
      <c r="F9" s="11" t="s">
        <v>6</v>
      </c>
    </row>
    <row r="10" spans="1:6">
      <c r="A10" s="15"/>
      <c r="B10" s="2" t="s">
        <v>6</v>
      </c>
      <c r="C10" s="2" t="s">
        <v>18</v>
      </c>
      <c r="D10" s="2" t="s">
        <v>19</v>
      </c>
      <c r="E10" s="10" t="s">
        <v>6</v>
      </c>
      <c r="F10" s="11">
        <f>MROUND(1000*5/95,0.05)</f>
        <v>52.650000000000006</v>
      </c>
    </row>
    <row r="11" spans="1:6">
      <c r="A11" s="15">
        <v>3</v>
      </c>
      <c r="B11" s="2" t="s">
        <v>6</v>
      </c>
      <c r="C11" s="2" t="s">
        <v>8</v>
      </c>
      <c r="D11" s="2"/>
      <c r="E11" s="10" t="s">
        <v>6</v>
      </c>
      <c r="F11" s="11">
        <v>4200</v>
      </c>
    </row>
    <row r="12" spans="1:6">
      <c r="A12" s="15"/>
      <c r="B12" s="2" t="s">
        <v>7</v>
      </c>
      <c r="C12" s="2" t="s">
        <v>6</v>
      </c>
      <c r="D12" s="2" t="s">
        <v>20</v>
      </c>
      <c r="E12" s="10">
        <f>4200*0.97</f>
        <v>4074</v>
      </c>
      <c r="F12" s="11" t="s">
        <v>6</v>
      </c>
    </row>
    <row r="13" spans="1:6" ht="26">
      <c r="A13" s="15"/>
      <c r="B13" s="2" t="s">
        <v>21</v>
      </c>
      <c r="C13" s="2" t="s">
        <v>6</v>
      </c>
      <c r="D13" s="2" t="s">
        <v>22</v>
      </c>
      <c r="E13" s="10">
        <f>MROUND(F11*0.03/1.08,0.05)</f>
        <v>116.65</v>
      </c>
      <c r="F13" s="11" t="s">
        <v>6</v>
      </c>
    </row>
    <row r="14" spans="1:6">
      <c r="A14" s="15"/>
      <c r="B14" s="2" t="s">
        <v>12</v>
      </c>
      <c r="C14" s="2" t="s">
        <v>6</v>
      </c>
      <c r="D14" s="2" t="s">
        <v>23</v>
      </c>
      <c r="E14" s="10">
        <f>MROUND(F11*0.03/1.08*0.08,0.05)</f>
        <v>9.35</v>
      </c>
      <c r="F14" s="11" t="s">
        <v>6</v>
      </c>
    </row>
    <row r="15" spans="1:6">
      <c r="A15" s="15">
        <v>4</v>
      </c>
      <c r="B15" s="2" t="s">
        <v>24</v>
      </c>
      <c r="C15" s="2" t="s">
        <v>6</v>
      </c>
      <c r="D15" s="2" t="s">
        <v>25</v>
      </c>
      <c r="E15" s="10">
        <f>MROUND(F17/1.08,0.05)</f>
        <v>120.35000000000001</v>
      </c>
      <c r="F15" s="11" t="s">
        <v>6</v>
      </c>
    </row>
    <row r="16" spans="1:6" ht="26">
      <c r="A16" s="15"/>
      <c r="B16" s="2" t="s">
        <v>13</v>
      </c>
      <c r="C16" s="2" t="s">
        <v>6</v>
      </c>
      <c r="D16" s="2" t="s">
        <v>26</v>
      </c>
      <c r="E16" s="10">
        <f>F17-E15</f>
        <v>9.6499999999999915</v>
      </c>
      <c r="F16" s="11" t="s">
        <v>6</v>
      </c>
    </row>
    <row r="17" spans="1:6">
      <c r="A17" s="15"/>
      <c r="B17" s="2" t="s">
        <v>6</v>
      </c>
      <c r="C17" s="2" t="s">
        <v>9</v>
      </c>
      <c r="D17" s="2"/>
      <c r="E17" s="10" t="s">
        <v>6</v>
      </c>
      <c r="F17" s="11">
        <v>130</v>
      </c>
    </row>
    <row r="18" spans="1:6" ht="26">
      <c r="A18" s="14">
        <v>5</v>
      </c>
      <c r="B18" s="2" t="s">
        <v>8</v>
      </c>
      <c r="C18" s="2" t="s">
        <v>11</v>
      </c>
      <c r="D18" s="2"/>
      <c r="E18" s="10">
        <v>540</v>
      </c>
      <c r="F18" s="11">
        <v>540</v>
      </c>
    </row>
    <row r="19" spans="1:6">
      <c r="A19" s="17">
        <v>6</v>
      </c>
      <c r="B19" s="2" t="s">
        <v>24</v>
      </c>
      <c r="C19" s="2" t="s">
        <v>6</v>
      </c>
      <c r="D19" s="2"/>
      <c r="E19" s="10">
        <v>50</v>
      </c>
      <c r="F19" s="11" t="s">
        <v>6</v>
      </c>
    </row>
    <row r="20" spans="1:6" ht="26">
      <c r="A20" s="18"/>
      <c r="B20" s="2" t="s">
        <v>13</v>
      </c>
      <c r="C20" s="2" t="s">
        <v>6</v>
      </c>
      <c r="D20" s="2" t="s">
        <v>27</v>
      </c>
      <c r="E20" s="10">
        <f>4000*1.05*0.08</f>
        <v>336</v>
      </c>
      <c r="F20" s="11" t="s">
        <v>6</v>
      </c>
    </row>
    <row r="21" spans="1:6">
      <c r="A21" s="19"/>
      <c r="B21" s="2" t="s">
        <v>6</v>
      </c>
      <c r="C21" s="2" t="s">
        <v>28</v>
      </c>
      <c r="D21" s="2"/>
      <c r="E21" s="10" t="s">
        <v>6</v>
      </c>
      <c r="F21" s="11">
        <f>E19+E20</f>
        <v>386</v>
      </c>
    </row>
    <row r="22" spans="1:6">
      <c r="A22" s="17">
        <v>7</v>
      </c>
      <c r="B22" s="2" t="s">
        <v>6</v>
      </c>
      <c r="C22" s="2" t="s">
        <v>7</v>
      </c>
      <c r="D22" s="2"/>
      <c r="E22" s="10" t="s">
        <v>6</v>
      </c>
      <c r="F22" s="11">
        <v>6000</v>
      </c>
    </row>
    <row r="23" spans="1:6" ht="26">
      <c r="A23" s="18"/>
      <c r="B23" s="2" t="s">
        <v>13</v>
      </c>
      <c r="C23" s="2"/>
      <c r="D23" s="2" t="s">
        <v>29</v>
      </c>
      <c r="E23" s="10">
        <f>MROUND(F22/1.08*0.08,0.05)</f>
        <v>444.45000000000005</v>
      </c>
      <c r="F23" s="11" t="s">
        <v>6</v>
      </c>
    </row>
    <row r="24" spans="1:6" ht="26">
      <c r="A24" s="18"/>
      <c r="B24" s="2" t="s">
        <v>6</v>
      </c>
      <c r="C24" s="2" t="s">
        <v>18</v>
      </c>
      <c r="D24" s="6" t="s">
        <v>30</v>
      </c>
      <c r="E24" s="10" t="s">
        <v>6</v>
      </c>
      <c r="F24" s="11">
        <f>MROUND(6000/1.08*15/85,0.05)</f>
        <v>980.40000000000009</v>
      </c>
    </row>
    <row r="25" spans="1:6" ht="26">
      <c r="A25" s="19"/>
      <c r="B25" s="2" t="s">
        <v>15</v>
      </c>
      <c r="C25" s="2" t="s">
        <v>6</v>
      </c>
      <c r="D25" s="2" t="s">
        <v>31</v>
      </c>
      <c r="E25" s="10">
        <f>MROUND(6000/1.08*100/85,0.05)</f>
        <v>6535.9500000000007</v>
      </c>
      <c r="F25" s="11" t="s">
        <v>6</v>
      </c>
    </row>
    <row r="26" spans="1:6">
      <c r="A26" s="14">
        <v>8</v>
      </c>
      <c r="B26" s="21" t="s">
        <v>32</v>
      </c>
      <c r="C26" s="21"/>
      <c r="D26" s="21"/>
      <c r="E26" s="21"/>
      <c r="F26" s="22"/>
    </row>
    <row r="27" spans="1:6">
      <c r="A27" s="15">
        <v>9</v>
      </c>
      <c r="B27" s="2" t="s">
        <v>33</v>
      </c>
      <c r="C27" s="2" t="s">
        <v>6</v>
      </c>
      <c r="D27" s="2"/>
      <c r="E27" s="10">
        <v>180</v>
      </c>
      <c r="F27" s="11" t="s">
        <v>6</v>
      </c>
    </row>
    <row r="28" spans="1:6" ht="26">
      <c r="A28" s="15"/>
      <c r="B28" s="2" t="s">
        <v>34</v>
      </c>
      <c r="C28" s="2" t="s">
        <v>6</v>
      </c>
      <c r="D28" s="2" t="s">
        <v>35</v>
      </c>
      <c r="E28" s="10">
        <f>180*0.08</f>
        <v>14.4</v>
      </c>
      <c r="F28" s="11" t="s">
        <v>6</v>
      </c>
    </row>
    <row r="29" spans="1:6">
      <c r="A29" s="15"/>
      <c r="B29" s="2" t="s">
        <v>6</v>
      </c>
      <c r="C29" s="2" t="s">
        <v>28</v>
      </c>
      <c r="D29" s="2"/>
      <c r="E29" s="10" t="s">
        <v>6</v>
      </c>
      <c r="F29" s="11">
        <f>E27+E28</f>
        <v>194.4</v>
      </c>
    </row>
    <row r="30" spans="1:6">
      <c r="A30" s="15">
        <v>10</v>
      </c>
      <c r="B30" s="2" t="s">
        <v>7</v>
      </c>
      <c r="C30" s="2" t="s">
        <v>6</v>
      </c>
      <c r="D30" s="2" t="s">
        <v>44</v>
      </c>
      <c r="E30" s="10">
        <f>(540*0.9)-4</f>
        <v>482</v>
      </c>
      <c r="F30" s="11" t="s">
        <v>6</v>
      </c>
    </row>
    <row r="31" spans="1:6">
      <c r="A31" s="15"/>
      <c r="B31" s="2" t="s">
        <v>36</v>
      </c>
      <c r="C31" s="2" t="s">
        <v>6</v>
      </c>
      <c r="D31" s="2" t="s">
        <v>37</v>
      </c>
      <c r="E31" s="10">
        <v>54</v>
      </c>
      <c r="F31" s="11" t="s">
        <v>6</v>
      </c>
    </row>
    <row r="32" spans="1:6">
      <c r="A32" s="15"/>
      <c r="B32" s="2" t="s">
        <v>43</v>
      </c>
      <c r="C32" s="2" t="s">
        <v>6</v>
      </c>
      <c r="D32" s="2"/>
      <c r="E32" s="10">
        <v>4</v>
      </c>
      <c r="F32" s="11" t="s">
        <v>6</v>
      </c>
    </row>
    <row r="33" spans="1:6">
      <c r="A33" s="15"/>
      <c r="B33" s="2" t="s">
        <v>6</v>
      </c>
      <c r="C33" s="2" t="s">
        <v>8</v>
      </c>
      <c r="D33" s="2"/>
      <c r="E33" s="10" t="s">
        <v>6</v>
      </c>
      <c r="F33" s="11">
        <v>540</v>
      </c>
    </row>
    <row r="34" spans="1:6" ht="26">
      <c r="A34" s="15">
        <v>11</v>
      </c>
      <c r="B34" s="2" t="s">
        <v>6</v>
      </c>
      <c r="C34" s="2" t="s">
        <v>11</v>
      </c>
      <c r="D34" s="2"/>
      <c r="E34" s="10" t="s">
        <v>6</v>
      </c>
      <c r="F34" s="11">
        <v>9000</v>
      </c>
    </row>
    <row r="35" spans="1:6">
      <c r="A35" s="15"/>
      <c r="B35" s="2" t="s">
        <v>36</v>
      </c>
      <c r="C35" s="2" t="s">
        <v>6</v>
      </c>
      <c r="D35" s="2" t="s">
        <v>40</v>
      </c>
      <c r="E35" s="10">
        <f>9000*0.05</f>
        <v>450</v>
      </c>
      <c r="F35" s="11" t="s">
        <v>6</v>
      </c>
    </row>
    <row r="36" spans="1:6">
      <c r="A36" s="15"/>
      <c r="B36" s="2" t="s">
        <v>6</v>
      </c>
      <c r="C36" s="2" t="s">
        <v>12</v>
      </c>
      <c r="D36" s="2" t="s">
        <v>38</v>
      </c>
      <c r="E36" s="10" t="s">
        <v>6</v>
      </c>
      <c r="F36" s="11">
        <f>MROUND(F34*0.95*0.025,0.05)</f>
        <v>213.75</v>
      </c>
    </row>
    <row r="37" spans="1:6">
      <c r="A37" s="15"/>
      <c r="B37" s="2" t="s">
        <v>28</v>
      </c>
      <c r="C37" s="2" t="s">
        <v>6</v>
      </c>
      <c r="D37" s="2" t="s">
        <v>39</v>
      </c>
      <c r="E37" s="10">
        <f>MROUND(F34*0.95*1.025,0.05)</f>
        <v>8763.75</v>
      </c>
      <c r="F37" s="11" t="s">
        <v>6</v>
      </c>
    </row>
    <row r="38" spans="1:6">
      <c r="A38" s="15">
        <v>12</v>
      </c>
      <c r="B38" s="2" t="s">
        <v>36</v>
      </c>
      <c r="C38" s="2" t="s">
        <v>6</v>
      </c>
      <c r="D38" s="2"/>
      <c r="E38" s="10">
        <v>32</v>
      </c>
      <c r="F38" s="11" t="s">
        <v>6</v>
      </c>
    </row>
    <row r="39" spans="1:6">
      <c r="A39" s="15"/>
      <c r="B39" s="2" t="s">
        <v>12</v>
      </c>
      <c r="C39" s="2" t="s">
        <v>6</v>
      </c>
      <c r="D39" s="2" t="s">
        <v>41</v>
      </c>
      <c r="E39" s="10">
        <f>MROUND(E38*0.08,0.05)</f>
        <v>2.5500000000000003</v>
      </c>
      <c r="F39" s="11" t="s">
        <v>6</v>
      </c>
    </row>
    <row r="40" spans="1:6" ht="14" thickBot="1">
      <c r="A40" s="16"/>
      <c r="B40" s="7" t="s">
        <v>6</v>
      </c>
      <c r="C40" s="7" t="s">
        <v>8</v>
      </c>
      <c r="D40" s="7" t="s">
        <v>42</v>
      </c>
      <c r="E40" s="12" t="s">
        <v>6</v>
      </c>
      <c r="F40" s="13">
        <f>E38+E39</f>
        <v>34.549999999999997</v>
      </c>
    </row>
    <row r="41" spans="1:6" ht="14" thickTop="1"/>
  </sheetData>
  <mergeCells count="16">
    <mergeCell ref="A1:F1"/>
    <mergeCell ref="E2:F2"/>
    <mergeCell ref="A2:A3"/>
    <mergeCell ref="B2:C2"/>
    <mergeCell ref="D2:D3"/>
    <mergeCell ref="A4:A6"/>
    <mergeCell ref="A7:A10"/>
    <mergeCell ref="A11:A14"/>
    <mergeCell ref="A15:A17"/>
    <mergeCell ref="B26:F26"/>
    <mergeCell ref="A27:A29"/>
    <mergeCell ref="A30:A33"/>
    <mergeCell ref="A34:A37"/>
    <mergeCell ref="A38:A40"/>
    <mergeCell ref="A19:A21"/>
    <mergeCell ref="A22:A25"/>
  </mergeCells>
  <phoneticPr fontId="2" type="noConversion"/>
  <pageMargins left="0.25" right="0.25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Yannick Bravo</dc:creator>
  <cp:lastModifiedBy>Yannick Bravo</cp:lastModifiedBy>
  <cp:lastPrinted>2015-06-22T08:01:48Z</cp:lastPrinted>
  <dcterms:created xsi:type="dcterms:W3CDTF">2015-06-04T05:25:21Z</dcterms:created>
  <dcterms:modified xsi:type="dcterms:W3CDTF">2015-06-24T08:31:14Z</dcterms:modified>
</cp:coreProperties>
</file>